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1\МП\Приказ октябрь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38" i="16" l="1"/>
  <c r="L62" i="16"/>
  <c r="L60" i="16"/>
  <c r="O38" i="16"/>
  <c r="N38" i="16"/>
  <c r="M38" i="16"/>
  <c r="K38" i="16"/>
  <c r="L46" i="16"/>
  <c r="L43" i="16"/>
  <c r="L36" i="16"/>
  <c r="L35" i="16"/>
  <c r="L19" i="16"/>
  <c r="L15" i="16" s="1"/>
  <c r="O15" i="16" l="1"/>
  <c r="N15" i="16"/>
  <c r="M15" i="16"/>
  <c r="L48" i="16" l="1"/>
  <c r="O96" i="16" l="1"/>
  <c r="N96" i="16"/>
  <c r="M96" i="16"/>
  <c r="L96" i="16"/>
  <c r="K96" i="16"/>
  <c r="L39" i="16"/>
  <c r="L34" i="16"/>
  <c r="O98" i="16" l="1"/>
  <c r="N98" i="16"/>
  <c r="M98" i="16"/>
  <c r="L98" i="16"/>
  <c r="K98" i="16"/>
  <c r="O94" i="16"/>
  <c r="N94" i="16"/>
  <c r="M94" i="16"/>
  <c r="L94" i="16"/>
  <c r="K94" i="16"/>
  <c r="O89" i="16"/>
  <c r="N89" i="16"/>
  <c r="M89" i="16"/>
  <c r="L89" i="16"/>
  <c r="K89" i="16"/>
  <c r="O92" i="16"/>
  <c r="N92" i="16"/>
  <c r="M92" i="16"/>
  <c r="L92" i="16"/>
  <c r="K92" i="16"/>
  <c r="O84" i="16"/>
  <c r="N84" i="16"/>
  <c r="M84" i="16"/>
  <c r="L84" i="16"/>
  <c r="K84" i="16"/>
  <c r="O82" i="16"/>
  <c r="O81" i="16" s="1"/>
  <c r="N82" i="16"/>
  <c r="M82" i="16"/>
  <c r="L82" i="16"/>
  <c r="K82" i="16"/>
  <c r="K81" i="16" s="1"/>
  <c r="O79" i="16"/>
  <c r="N79" i="16"/>
  <c r="M79" i="16"/>
  <c r="L79" i="16"/>
  <c r="K79" i="16"/>
  <c r="O77" i="16"/>
  <c r="N77" i="16"/>
  <c r="M77" i="16"/>
  <c r="L77" i="16"/>
  <c r="K77" i="16"/>
  <c r="O74" i="16"/>
  <c r="N74" i="16"/>
  <c r="M74" i="16"/>
  <c r="L74" i="16"/>
  <c r="K74" i="16"/>
  <c r="O72" i="16"/>
  <c r="N72" i="16"/>
  <c r="M72" i="16"/>
  <c r="L72" i="16"/>
  <c r="K72" i="16"/>
  <c r="O68" i="16"/>
  <c r="N68" i="16"/>
  <c r="M68" i="16"/>
  <c r="L68" i="16"/>
  <c r="K68" i="16"/>
  <c r="O65" i="16"/>
  <c r="N65" i="16"/>
  <c r="M65" i="16"/>
  <c r="L65" i="16"/>
  <c r="K65" i="16"/>
  <c r="O63" i="16"/>
  <c r="N63" i="16"/>
  <c r="M63" i="16"/>
  <c r="L63" i="16"/>
  <c r="K63" i="16"/>
  <c r="O58" i="16"/>
  <c r="N58" i="16"/>
  <c r="M58" i="16"/>
  <c r="L58" i="16"/>
  <c r="K58" i="16"/>
  <c r="K33" i="16" s="1"/>
  <c r="O52" i="16"/>
  <c r="N52" i="16"/>
  <c r="M52" i="16"/>
  <c r="L52" i="16"/>
  <c r="K52" i="16"/>
  <c r="O34" i="16"/>
  <c r="N34" i="16"/>
  <c r="M34" i="16"/>
  <c r="K34" i="16"/>
  <c r="O28" i="16"/>
  <c r="N28" i="16"/>
  <c r="M28" i="16"/>
  <c r="O31" i="16"/>
  <c r="N31" i="16"/>
  <c r="M31" i="16"/>
  <c r="L31" i="16"/>
  <c r="K31" i="16"/>
  <c r="O29" i="16"/>
  <c r="N29" i="16"/>
  <c r="M29" i="16"/>
  <c r="L29" i="16"/>
  <c r="K29" i="16"/>
  <c r="N71" i="16" l="1"/>
  <c r="N81" i="16"/>
  <c r="K76" i="16"/>
  <c r="L88" i="16"/>
  <c r="L71" i="16"/>
  <c r="N76" i="16"/>
  <c r="L76" i="16"/>
  <c r="M81" i="16"/>
  <c r="K71" i="16"/>
  <c r="O71" i="16"/>
  <c r="M76" i="16"/>
  <c r="O33" i="16"/>
  <c r="M71" i="16"/>
  <c r="O76" i="16"/>
  <c r="L81" i="16"/>
  <c r="L33" i="16"/>
  <c r="N33" i="16"/>
  <c r="M33" i="16"/>
  <c r="K88" i="16"/>
  <c r="O88" i="16"/>
  <c r="N88" i="16"/>
  <c r="M88" i="16"/>
  <c r="O24" i="16"/>
  <c r="N24" i="16"/>
  <c r="M24" i="16"/>
  <c r="O13" i="16"/>
  <c r="N13" i="16"/>
  <c r="M13" i="16"/>
  <c r="L13" i="16"/>
  <c r="K13" i="16"/>
  <c r="O11" i="16"/>
  <c r="N11" i="16"/>
  <c r="M11" i="16"/>
  <c r="K11" i="16"/>
  <c r="L11" i="16"/>
  <c r="O9" i="16"/>
  <c r="N9" i="16"/>
  <c r="M9" i="16"/>
  <c r="L9" i="16"/>
  <c r="K9" i="16"/>
  <c r="K24" i="16" l="1"/>
  <c r="K15" i="16"/>
  <c r="K8" i="16" l="1"/>
  <c r="L24" i="16"/>
  <c r="L8" i="16" s="1"/>
  <c r="L28" i="16" l="1"/>
  <c r="L7" i="16" s="1"/>
  <c r="N7" i="16" l="1"/>
  <c r="M7" i="16" l="1"/>
  <c r="O7" i="16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<sst xmlns="http://schemas.openxmlformats.org/spreadsheetml/2006/main" count="958" uniqueCount="256">
  <si>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</si>
  <si>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</si>
  <si>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</si>
  <si>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</si>
  <si>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</si>
  <si>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</si>
  <si>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</si>
  <si>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</si>
  <si>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</si>
  <si>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</si>
  <si>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</si>
  <si>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</si>
  <si>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</si>
  <si>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</si>
  <si>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</si>
  <si>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</si>
  <si>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</si>
  <si>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</si>
  <si>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</si>
  <si>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</si>
  <si>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</si>
  <si>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</si>
  <si>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</si>
  <si>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</si>
  <si>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</si>
  <si>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</si>
  <si>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</si>
  <si>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</si>
  <si>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</si>
  <si>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</si>
  <si>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</si>
  <si>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</si>
  <si>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</si>
  <si>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</si>
  <si>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</si>
  <si>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</si>
  <si>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</si>
  <si>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</si>
  <si>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</si>
  <si>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</si>
  <si>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</si>
  <si>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</si>
  <si>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</si>
  <si>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</si>
  <si>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</si>
  <si>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</si>
  <si>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</si>
  <si>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</si>
  <si>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</si>
  <si>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</si>
  <si>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</si>
  <si>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</si>
  <si>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</si>
  <si>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</si>
  <si>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</si>
  <si>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</si>
  <si>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</si>
  <si>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</si>
  <si>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</si>
  <si>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</si>
  <si>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</si>
  <si>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</si>
  <si>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</si>
  <si>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</si>
  <si>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</si>
  <si>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</si>
  <si>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</si>
  <si>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</si>
  <si>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</si>
  <si>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</si>
  <si>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</si>
  <si>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</si>
  <si>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</si>
  <si>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</si>
  <si>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</si>
  <si>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</si>
  <si>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</si>
  <si>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</si>
  <si>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</si>
  <si>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</si>
  <si>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</si>
  <si>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</si>
  <si>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</si>
  <si>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</si>
  <si>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</si>
  <si>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</si>
  <si>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</si>
  <si>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</si>
  <si>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</si>
  <si>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</si>
  <si>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</si>
  <si>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</si>
  <si>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</si>
  <si>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</si>
  <si>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045</t>
  </si>
  <si>
    <t>Обеспечение медицинского сопровождения публичных мероприятий</t>
  </si>
  <si>
    <t>У2200</t>
  </si>
  <si>
    <t>МКУ "ЦИКТ"</t>
  </si>
  <si>
    <t>АГО</t>
  </si>
  <si>
    <t>273Г9828</t>
  </si>
  <si>
    <t>МБУ "САТО"</t>
  </si>
  <si>
    <t>У1007</t>
  </si>
  <si>
    <t>У1008</t>
  </si>
  <si>
    <t>кв.м</t>
  </si>
  <si>
    <t xml:space="preserve">площадь
помещений
</t>
  </si>
  <si>
    <t>продолжитель -ность обслуживания</t>
  </si>
  <si>
    <t>маши-ночас</t>
  </si>
  <si>
    <t>количество объектов недвижимого имущества, в целях ремонта которых осуществлены инженерные изыскания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</si>
  <si>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</si>
  <si>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</si>
  <si>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</si>
  <si>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</si>
  <si>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</si>
  <si>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</si>
  <si>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</si>
  <si>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</si>
  <si>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</si>
  <si>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</si>
  <si>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</si>
  <si>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</si>
  <si>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</si>
  <si>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</si>
  <si>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</si>
  <si>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термометрического контроля</t>
  </si>
  <si>
    <t>Обеспечение создания и эксплуатации виртуальных серверов</t>
  </si>
  <si>
    <t>количество мероприятий</t>
  </si>
  <si>
    <t>Сопровождение СЭД «ДЕЛО»</t>
  </si>
  <si>
    <t>Техническая поддержка справочно-правовой системы «Консультант Плюс»</t>
  </si>
  <si>
    <t>Предоставление информационных материалов «Текст-Экспресс»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</si>
  <si>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</si>
  <si>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</si>
  <si>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</si>
  <si>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</si>
  <si>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>Подключение зданий администрации к единой структурированной кабельной системе</t>
  </si>
  <si>
    <t>количество зданий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</si>
  <si>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</si>
  <si>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</si>
  <si>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</si>
  <si>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</si>
  <si>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</si>
  <si>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</si>
  <si>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Исполнение полномочий по подготовке и проведению Всероссийской переписи населения 2020 года</t>
  </si>
  <si>
    <t>количество услуг</t>
  </si>
  <si>
    <t>объем публикаций</t>
  </si>
  <si>
    <t>кв.см.</t>
  </si>
  <si>
    <t>Исполнение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</si>
  <si>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</si>
  <si>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</si>
  <si>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</si>
  <si>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</si>
  <si>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</si>
  <si>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</si>
  <si>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</si>
  <si>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</si>
  <si>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40408</t>
  </si>
  <si>
    <t>90304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</si>
  <si>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</si>
  <si>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</si>
  <si>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</si>
  <si>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</si>
  <si>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</si>
  <si>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Исполнение полномочий по материально-технической подготовке выборов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</si>
  <si>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</si>
  <si>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</si>
  <si>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Техническая поддержка и сопровождение комплексной системы 
«АЦК-Финансы»
</t>
  </si>
  <si>
    <t xml:space="preserve">Развитие, модернизация и сопровождение информационных систем в сфере управления общественными финансами </t>
  </si>
  <si>
    <t>005</t>
  </si>
  <si>
    <t>Комитет экономики и финансов</t>
  </si>
  <si>
    <t>Контрольно-счетная палата</t>
  </si>
  <si>
    <t>720</t>
  </si>
  <si>
    <t>Комитет по социальной политике</t>
  </si>
  <si>
    <t>801</t>
  </si>
  <si>
    <t>10107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</si>
  <si>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</si>
  <si>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</si>
  <si>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</si>
  <si>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</si>
  <si>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710</t>
  </si>
  <si>
    <t>Поощрения почетными грамотами и благодарноственными письмами  городского Совета депутатов Калининграда</t>
  </si>
  <si>
    <t>802</t>
  </si>
  <si>
    <t>273J3315</t>
  </si>
  <si>
    <t>Комитет муниципального контроля</t>
  </si>
  <si>
    <t>Расходы на приобретение информационно-коммуникационного оборудования</t>
  </si>
  <si>
    <t>ВСЕГО РАСХОДОВ:</t>
  </si>
  <si>
    <t>декабрь 2021</t>
  </si>
  <si>
    <t>май 2021</t>
  </si>
  <si>
    <t>сентябрь 2021</t>
  </si>
  <si>
    <t>Субсидия в целях приобретения нефинансовых активов</t>
  </si>
  <si>
    <t>У2300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</si>
  <si>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2021 год 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</si>
  <si>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</si>
  <si>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</si>
  <si>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Проведение инженерно-геологических изысканий, проходки шурфов, обследования фундаментов здания, расположенного по адресу: г. Калининград, пл. Победы,1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</si>
  <si>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</si>
  <si>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</si>
  <si>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</si>
  <si>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</si>
  <si>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сентябрь, декабрь 2021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</si>
  <si>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</si>
  <si>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</si>
  <si>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Ремонт помещения первого этажа здания, расположенного по адресу  г. Калининград, пл. Победы, 1 (в том числе строительный контроль)</t>
  </si>
  <si>
    <t>площадь отремонтиро-ванного помещения</t>
  </si>
  <si>
    <t>февраль 2021</t>
  </si>
  <si>
    <t>количество услуг по оснащению</t>
  </si>
  <si>
    <t>Мероприятия по оснащению помещения первого этажа здания, расположенного по адресу г. Калининград, пл. Победы, 1</t>
  </si>
  <si>
    <t>Содержание (эксплуатация) имущества, находящегося в муниципальной собственности</t>
  </si>
  <si>
    <t>Организация и осуществление транспортного обслуживания должностных лиц органов местного самоуправления</t>
  </si>
  <si>
    <t>Обеспечение транспортного обслуживания органов местного самоуправления</t>
  </si>
  <si>
    <t>Обеспечение материально-технического обслуживания органов местного самоуправления</t>
  </si>
  <si>
    <t>Приобретение прав на программные продукты, их модернизация</t>
  </si>
  <si>
    <t>Сопровождение программных продуктов</t>
  </si>
  <si>
    <t>март 2021</t>
  </si>
  <si>
    <t>октябрь 2021</t>
  </si>
  <si>
    <t>Разработка сервиса "Запись в детские летние лагеря"</t>
  </si>
  <si>
    <t>количество сервисов</t>
  </si>
  <si>
    <t>Приобретение лицензий СЭД "ДЕЛО"</t>
  </si>
  <si>
    <t>июль 2021</t>
  </si>
  <si>
    <t>Приобретение лицензий официального сайта, корпоративного портала администрации</t>
  </si>
  <si>
    <t>ноябрь 2021</t>
  </si>
  <si>
    <t xml:space="preserve">Техническая поддержка и сопровождение программных продуктов администрации </t>
  </si>
  <si>
    <t>Услуги связи и доступа к информационно-телекоммуникационной сети "Интернет"</t>
  </si>
  <si>
    <t>Обеспечение канала связи до здания администрации по ул.Уральская, 9-15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</si>
  <si>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</si>
  <si>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</si>
  <si>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</si>
  <si>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Содержание системы контроля и управления доступом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</si>
  <si>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</si>
  <si>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</si>
  <si>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Приобретение прав на программные продукты для нужд администрации</t>
  </si>
  <si>
    <t>МКУ "ЦДОД"</t>
  </si>
  <si>
    <t>Закупка лицензий средства криптографической защиты информации VipNet client для подключения к закрытой (защищенной) сети министерства образования Калининградской области для работы в информационной системе "ДОУ-комплектование"</t>
  </si>
  <si>
    <t>Субсидии на возмещение затрат опубликования официальных документов и информации о деятельности органов местного самоуправления городского округа "Город Калининград"</t>
  </si>
  <si>
    <t>Проведение Всероссийской переписи населения</t>
  </si>
  <si>
    <t>Информационные услуги по освещению деятельности АГО и ГСД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</si>
  <si>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</si>
  <si>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</si>
  <si>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</si>
  <si>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</si>
  <si>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Капитальный ремонт помещений первого этажа и усиление перекрытий над подвалом в здании по адресу: г. Калининград, ул. Октябрьская, 79 ( в т.ч. строительный контроль)</t>
  </si>
  <si>
    <t xml:space="preserve">площадь отремонтиро-ванных помещений </t>
  </si>
  <si>
    <t>Работы по установке автоматического газового пожаротушения в здании по адресу: г. Калининград, ул. Октябрьская, 79</t>
  </si>
  <si>
    <t>количество газового пожаротушения</t>
  </si>
  <si>
    <t>Техническая поддержка и сопровождение комплексной системы «Свод-СМАРТ»</t>
  </si>
  <si>
    <t>Поощрения почетными грамотами и благодарностями главы городского округа "Город Калининграда"</t>
  </si>
  <si>
    <t>П0506</t>
  </si>
  <si>
    <t>Приложение № 1 к приказу первого заместителя главы администрации-управляющего делами                                  от "___"__________2021г.</t>
  </si>
  <si>
    <t>Ремонт помещений в здании по адресу: г. Калининград, пл. Победы, 1 (в том числе строительный контроль)</t>
  </si>
  <si>
    <t>273J0344</t>
  </si>
  <si>
    <t>Выполнение рабочего проекта "Система молниезащиты здания, расположенного по адресу: г. Калининград, пл. Победы,1"</t>
  </si>
  <si>
    <t>количество проектов</t>
  </si>
  <si>
    <t xml:space="preserve">Ремонт коридоров и лестничных пролетов в здании по адресу: г. 
Калининград, ул. Чайковского, 52
</t>
  </si>
  <si>
    <t>площадь отремонтиро-ванных коридоров и проемов</t>
  </si>
  <si>
    <t>Мероприятия по устранению нарушений пожарной безопасности в здании по адресу г. Калининград, пл. Победы, 1</t>
  </si>
  <si>
    <t>Комитет по финансам</t>
  </si>
  <si>
    <t>Электронные сервисы согласования проектной документации</t>
  </si>
  <si>
    <t>Приобретение лицензий АПК "Безопасный город"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</si>
</sst>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76" t="s">
        <v>48</v>
      </c>
      <c r="B1" s="76" t="s">
        <v>4</v>
      </c>
      <c r="C1" s="76" t="s">
        <v>49</v>
      </c>
      <c r="D1" s="76" t="s">
        <v>50</v>
      </c>
      <c r="E1" s="76"/>
      <c r="F1" s="76" t="s">
        <v>53</v>
      </c>
      <c r="G1" s="76" t="s">
        <v>17</v>
      </c>
      <c r="H1" s="76"/>
      <c r="I1" s="76"/>
      <c r="J1" s="76"/>
      <c r="K1" s="76" t="s">
        <v>12</v>
      </c>
      <c r="L1" s="76"/>
      <c r="M1" s="76"/>
      <c r="N1" s="76"/>
      <c r="O1" s="76"/>
    </row>
    <row r="2" spans="1:15" ht="51" x14ac:dyDescent="0.2">
      <c r="A2" s="76"/>
      <c r="B2" s="76"/>
      <c r="C2" s="76"/>
      <c r="D2" s="10" t="s">
        <v>51</v>
      </c>
      <c r="E2" s="10" t="s">
        <v>52</v>
      </c>
      <c r="F2" s="76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77" t="s">
        <v>55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76" t="s">
        <v>3</v>
      </c>
      <c r="B5" s="76" t="s">
        <v>4</v>
      </c>
      <c r="C5" s="76" t="s">
        <v>10</v>
      </c>
      <c r="D5" s="76" t="s">
        <v>6</v>
      </c>
      <c r="E5" s="76" t="s">
        <v>17</v>
      </c>
      <c r="F5" s="76"/>
      <c r="G5" s="76"/>
      <c r="H5" s="76"/>
      <c r="I5" s="76"/>
      <c r="J5" s="76"/>
      <c r="K5" s="76" t="s">
        <v>37</v>
      </c>
      <c r="L5" s="76"/>
      <c r="M5" s="76"/>
      <c r="N5" s="76"/>
      <c r="O5" s="76"/>
      <c r="P5" s="78" t="s">
        <v>45</v>
      </c>
    </row>
    <row r="6" spans="1:17" ht="76.5" x14ac:dyDescent="0.2">
      <c r="A6" s="76"/>
      <c r="B6" s="76"/>
      <c r="C6" s="76"/>
      <c r="D6" s="76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79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topLeftCell="A74" zoomScale="80" zoomScaleNormal="80" workbookViewId="0">
      <selection activeCell="T76" sqref="T76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6.5703125" style="27" bestFit="1" customWidth="1"/>
    <col min="4" max="4" width="10.140625" style="27" bestFit="1" customWidth="1"/>
    <col min="5" max="5" width="17.85546875" style="27" customWidth="1"/>
    <col min="6" max="6" width="42.7109375" style="27" customWidth="1"/>
    <col min="7" max="7" width="20.28515625" style="42" customWidth="1"/>
    <col min="8" max="8" width="11.140625" style="27" customWidth="1"/>
    <col min="9" max="9" width="11.42578125" style="27" customWidth="1"/>
    <col min="10" max="10" width="14.85546875" style="27" customWidth="1"/>
    <col min="11" max="11" width="13.28515625" style="27" customWidth="1"/>
    <col min="12" max="12" width="14.28515625" style="27" customWidth="1"/>
    <col min="13" max="13" width="12.140625" style="27" customWidth="1"/>
    <col min="14" max="14" width="12.28515625" style="27" customWidth="1"/>
    <col min="15" max="15" width="12.5703125" style="27" customWidth="1"/>
    <col min="16" max="19" width="8.85546875" style="27"/>
    <col min="20" max="20" width="9.5703125" style="27" bestFit="1" customWidth="1"/>
    <col min="21" max="16384" width="8.85546875" style="27"/>
  </cols>
  <sheetData>
    <row r="1" spans="1:15" ht="33.75" customHeight="1" x14ac:dyDescent="0.25">
      <c r="A1" s="28"/>
      <c r="B1" s="29"/>
      <c r="C1" s="29"/>
      <c r="D1" s="29"/>
      <c r="E1" s="29"/>
      <c r="F1" s="29"/>
      <c r="H1" s="29"/>
      <c r="I1" s="29"/>
      <c r="J1" s="83" t="s">
        <v>245</v>
      </c>
      <c r="K1" s="84"/>
      <c r="L1" s="84"/>
      <c r="M1" s="84"/>
      <c r="N1" s="84"/>
      <c r="O1" s="84"/>
    </row>
    <row r="2" spans="1:15" ht="54" customHeight="1" x14ac:dyDescent="0.25">
      <c r="A2" s="87" t="s">
        <v>189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4" spans="1:15" ht="30" customHeight="1" x14ac:dyDescent="0.25">
      <c r="A4" s="85" t="s">
        <v>92</v>
      </c>
      <c r="B4" s="85" t="s">
        <v>4</v>
      </c>
      <c r="C4" s="85" t="s">
        <v>88</v>
      </c>
      <c r="D4" s="30" t="s">
        <v>50</v>
      </c>
      <c r="E4" s="30"/>
      <c r="F4" s="86" t="s">
        <v>90</v>
      </c>
      <c r="G4" s="89" t="s">
        <v>17</v>
      </c>
      <c r="H4" s="90"/>
      <c r="I4" s="90"/>
      <c r="J4" s="91"/>
      <c r="K4" s="30" t="s">
        <v>93</v>
      </c>
      <c r="L4" s="30"/>
      <c r="M4" s="30"/>
      <c r="N4" s="30"/>
      <c r="O4" s="30"/>
    </row>
    <row r="5" spans="1:15" ht="73.5" customHeight="1" x14ac:dyDescent="0.25">
      <c r="A5" s="85"/>
      <c r="B5" s="85"/>
      <c r="C5" s="85"/>
      <c r="D5" s="26" t="s">
        <v>51</v>
      </c>
      <c r="E5" s="26" t="s">
        <v>52</v>
      </c>
      <c r="F5" s="86"/>
      <c r="G5" s="39" t="s">
        <v>18</v>
      </c>
      <c r="H5" s="26" t="s">
        <v>89</v>
      </c>
      <c r="I5" s="26" t="s">
        <v>91</v>
      </c>
      <c r="J5" s="26" t="s">
        <v>54</v>
      </c>
      <c r="K5" s="26">
        <v>2020</v>
      </c>
      <c r="L5" s="26">
        <v>2021</v>
      </c>
      <c r="M5" s="51">
        <v>2022</v>
      </c>
      <c r="N5" s="51">
        <v>2023</v>
      </c>
      <c r="O5" s="51">
        <v>2024</v>
      </c>
    </row>
    <row r="6" spans="1:1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49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5" x14ac:dyDescent="0.25">
      <c r="A7" s="80" t="s">
        <v>183</v>
      </c>
      <c r="B7" s="81"/>
      <c r="C7" s="81"/>
      <c r="D7" s="81"/>
      <c r="E7" s="81"/>
      <c r="F7" s="82"/>
      <c r="G7" s="46" t="s">
        <v>85</v>
      </c>
      <c r="H7" s="46" t="s">
        <v>85</v>
      </c>
      <c r="I7" s="46" t="s">
        <v>85</v>
      </c>
      <c r="J7" s="46" t="s">
        <v>85</v>
      </c>
      <c r="K7" s="46"/>
      <c r="L7" s="41">
        <f>L8+L28+L33+L71+L76+L81+L88</f>
        <v>194617.47</v>
      </c>
      <c r="M7" s="41">
        <f>M8+M33+M71+M76+M81+M88+M28</f>
        <v>0</v>
      </c>
      <c r="N7" s="41">
        <f>N8+N33+N71+N76+N81+N88+N28</f>
        <v>0</v>
      </c>
      <c r="O7" s="41">
        <f>O8+O33+O71+O76+O81+O88</f>
        <v>0</v>
      </c>
    </row>
    <row r="8" spans="1:15" ht="63" x14ac:dyDescent="0.25">
      <c r="A8" s="31" t="s">
        <v>58</v>
      </c>
      <c r="B8" s="26" t="s">
        <v>85</v>
      </c>
      <c r="C8" s="26" t="s">
        <v>85</v>
      </c>
      <c r="D8" s="26" t="s">
        <v>85</v>
      </c>
      <c r="E8" s="26" t="s">
        <v>85</v>
      </c>
      <c r="F8" s="25" t="s">
        <v>190</v>
      </c>
      <c r="G8" s="51" t="s">
        <v>191</v>
      </c>
      <c r="H8" s="51" t="s">
        <v>80</v>
      </c>
      <c r="I8" s="51">
        <v>8</v>
      </c>
      <c r="J8" s="53" t="s">
        <v>184</v>
      </c>
      <c r="K8" s="41">
        <f>K15+K24</f>
        <v>4673.5599999999995</v>
      </c>
      <c r="L8" s="41">
        <f>L9+L11+L13+L15+L24</f>
        <v>125226.72000000002</v>
      </c>
      <c r="M8" s="41"/>
      <c r="N8" s="41"/>
      <c r="O8" s="41"/>
    </row>
    <row r="9" spans="1:15" ht="31.5" x14ac:dyDescent="0.25">
      <c r="A9" s="31" t="s">
        <v>58</v>
      </c>
      <c r="B9" s="63">
        <v>40410</v>
      </c>
      <c r="C9" s="63" t="s">
        <v>85</v>
      </c>
      <c r="D9" s="63" t="s">
        <v>85</v>
      </c>
      <c r="E9" s="63" t="s">
        <v>85</v>
      </c>
      <c r="F9" s="25" t="s">
        <v>95</v>
      </c>
      <c r="G9" s="63" t="s">
        <v>85</v>
      </c>
      <c r="H9" s="63" t="s">
        <v>85</v>
      </c>
      <c r="I9" s="63" t="s">
        <v>85</v>
      </c>
      <c r="J9" s="63" t="s">
        <v>85</v>
      </c>
      <c r="K9" s="41">
        <f>K10</f>
        <v>0</v>
      </c>
      <c r="L9" s="41">
        <f t="shared" ref="L9:O9" si="0">L10</f>
        <v>100</v>
      </c>
      <c r="M9" s="41">
        <f t="shared" si="0"/>
        <v>0</v>
      </c>
      <c r="N9" s="41">
        <f t="shared" si="0"/>
        <v>0</v>
      </c>
      <c r="O9" s="41">
        <f t="shared" si="0"/>
        <v>0</v>
      </c>
    </row>
    <row r="10" spans="1:15" ht="32.25" customHeight="1" x14ac:dyDescent="0.25">
      <c r="A10" s="31" t="s">
        <v>58</v>
      </c>
      <c r="B10" s="32">
        <v>40410</v>
      </c>
      <c r="C10" s="31" t="s">
        <v>94</v>
      </c>
      <c r="D10" s="32">
        <v>27300037</v>
      </c>
      <c r="E10" s="32" t="s">
        <v>98</v>
      </c>
      <c r="F10" s="25" t="s">
        <v>95</v>
      </c>
      <c r="G10" s="39" t="s">
        <v>125</v>
      </c>
      <c r="H10" s="37" t="s">
        <v>108</v>
      </c>
      <c r="I10" s="32">
        <v>30</v>
      </c>
      <c r="J10" s="53" t="s">
        <v>184</v>
      </c>
      <c r="K10" s="41">
        <v>0</v>
      </c>
      <c r="L10" s="41">
        <v>100</v>
      </c>
      <c r="M10" s="41"/>
      <c r="N10" s="41"/>
      <c r="O10" s="41"/>
    </row>
    <row r="11" spans="1:15" ht="51" customHeight="1" x14ac:dyDescent="0.25">
      <c r="A11" s="31" t="s">
        <v>58</v>
      </c>
      <c r="B11" s="63" t="s">
        <v>101</v>
      </c>
      <c r="C11" s="63" t="s">
        <v>85</v>
      </c>
      <c r="D11" s="63" t="s">
        <v>85</v>
      </c>
      <c r="E11" s="63" t="s">
        <v>85</v>
      </c>
      <c r="F11" s="25" t="s">
        <v>207</v>
      </c>
      <c r="G11" s="50" t="s">
        <v>85</v>
      </c>
      <c r="H11" s="50" t="s">
        <v>85</v>
      </c>
      <c r="I11" s="50" t="s">
        <v>85</v>
      </c>
      <c r="J11" s="50" t="s">
        <v>85</v>
      </c>
      <c r="K11" s="41">
        <f>K12</f>
        <v>0</v>
      </c>
      <c r="L11" s="41">
        <f>L12</f>
        <v>53198.2</v>
      </c>
      <c r="M11" s="41">
        <f t="shared" ref="M11:O11" si="1">M12</f>
        <v>0</v>
      </c>
      <c r="N11" s="41">
        <f t="shared" si="1"/>
        <v>0</v>
      </c>
      <c r="O11" s="41">
        <f t="shared" si="1"/>
        <v>0</v>
      </c>
    </row>
    <row r="12" spans="1:15" ht="63" x14ac:dyDescent="0.25">
      <c r="A12" s="31" t="s">
        <v>58</v>
      </c>
      <c r="B12" s="33" t="s">
        <v>101</v>
      </c>
      <c r="C12" s="31" t="s">
        <v>94</v>
      </c>
      <c r="D12" s="33" t="s">
        <v>99</v>
      </c>
      <c r="E12" s="33" t="s">
        <v>100</v>
      </c>
      <c r="F12" s="55" t="s">
        <v>206</v>
      </c>
      <c r="G12" s="39" t="s">
        <v>105</v>
      </c>
      <c r="H12" s="33" t="s">
        <v>106</v>
      </c>
      <c r="I12" s="33">
        <v>99350</v>
      </c>
      <c r="J12" s="53" t="s">
        <v>184</v>
      </c>
      <c r="K12" s="41">
        <v>0</v>
      </c>
      <c r="L12" s="41">
        <v>53198.2</v>
      </c>
      <c r="M12" s="41"/>
      <c r="N12" s="41"/>
      <c r="O12" s="41"/>
    </row>
    <row r="13" spans="1:15" ht="47.25" x14ac:dyDescent="0.25">
      <c r="A13" s="31" t="s">
        <v>58</v>
      </c>
      <c r="B13" s="63" t="s">
        <v>102</v>
      </c>
      <c r="C13" s="63" t="s">
        <v>85</v>
      </c>
      <c r="D13" s="63" t="s">
        <v>85</v>
      </c>
      <c r="E13" s="63" t="s">
        <v>85</v>
      </c>
      <c r="F13" s="55" t="s">
        <v>208</v>
      </c>
      <c r="G13" s="63" t="s">
        <v>85</v>
      </c>
      <c r="H13" s="63" t="s">
        <v>85</v>
      </c>
      <c r="I13" s="63" t="s">
        <v>85</v>
      </c>
      <c r="J13" s="63" t="s">
        <v>85</v>
      </c>
      <c r="K13" s="41">
        <f>K14</f>
        <v>0</v>
      </c>
      <c r="L13" s="41">
        <f t="shared" ref="L13:O13" si="2">L14</f>
        <v>58713.4</v>
      </c>
      <c r="M13" s="41">
        <f t="shared" si="2"/>
        <v>0</v>
      </c>
      <c r="N13" s="41">
        <f t="shared" si="2"/>
        <v>0</v>
      </c>
      <c r="O13" s="41">
        <f t="shared" si="2"/>
        <v>0</v>
      </c>
    </row>
    <row r="14" spans="1:15" ht="57" customHeight="1" x14ac:dyDescent="0.25">
      <c r="A14" s="31" t="s">
        <v>58</v>
      </c>
      <c r="B14" s="32" t="s">
        <v>102</v>
      </c>
      <c r="C14" s="31" t="s">
        <v>94</v>
      </c>
      <c r="D14" s="33" t="s">
        <v>99</v>
      </c>
      <c r="E14" s="33" t="s">
        <v>100</v>
      </c>
      <c r="F14" s="55" t="s">
        <v>205</v>
      </c>
      <c r="G14" s="39" t="s">
        <v>104</v>
      </c>
      <c r="H14" s="34" t="s">
        <v>103</v>
      </c>
      <c r="I14" s="26">
        <v>23546.2</v>
      </c>
      <c r="J14" s="53" t="s">
        <v>184</v>
      </c>
      <c r="K14" s="41">
        <v>0</v>
      </c>
      <c r="L14" s="41">
        <v>58713.4</v>
      </c>
      <c r="M14" s="41"/>
      <c r="N14" s="41"/>
      <c r="O14" s="41"/>
    </row>
    <row r="15" spans="1:15" ht="57" customHeight="1" x14ac:dyDescent="0.25">
      <c r="A15" s="31" t="s">
        <v>58</v>
      </c>
      <c r="B15" s="52" t="s">
        <v>96</v>
      </c>
      <c r="C15" s="63" t="s">
        <v>85</v>
      </c>
      <c r="D15" s="63" t="s">
        <v>85</v>
      </c>
      <c r="E15" s="63" t="s">
        <v>85</v>
      </c>
      <c r="F15" s="55" t="s">
        <v>72</v>
      </c>
      <c r="G15" s="52" t="s">
        <v>85</v>
      </c>
      <c r="H15" s="52" t="s">
        <v>85</v>
      </c>
      <c r="I15" s="52" t="s">
        <v>85</v>
      </c>
      <c r="J15" s="52" t="s">
        <v>85</v>
      </c>
      <c r="K15" s="41">
        <f>K20</f>
        <v>2436.54</v>
      </c>
      <c r="L15" s="41">
        <f>L16+L17+L18+L19+L21+L22+L23</f>
        <v>8781.35</v>
      </c>
      <c r="M15" s="41">
        <f t="shared" ref="M15:O15" si="3">M16+M17+M18+M19</f>
        <v>0</v>
      </c>
      <c r="N15" s="41">
        <f t="shared" si="3"/>
        <v>0</v>
      </c>
      <c r="O15" s="41">
        <f t="shared" si="3"/>
        <v>0</v>
      </c>
    </row>
    <row r="16" spans="1:15" ht="129.75" customHeight="1" x14ac:dyDescent="0.25">
      <c r="A16" s="31" t="s">
        <v>58</v>
      </c>
      <c r="B16" s="32" t="s">
        <v>96</v>
      </c>
      <c r="C16" s="31" t="s">
        <v>94</v>
      </c>
      <c r="D16" s="33" t="s">
        <v>99</v>
      </c>
      <c r="E16" s="33" t="s">
        <v>100</v>
      </c>
      <c r="F16" s="55" t="s">
        <v>192</v>
      </c>
      <c r="G16" s="39" t="s">
        <v>107</v>
      </c>
      <c r="H16" s="26" t="s">
        <v>108</v>
      </c>
      <c r="I16" s="26">
        <v>1</v>
      </c>
      <c r="J16" s="53" t="s">
        <v>216</v>
      </c>
      <c r="K16" s="41">
        <v>0</v>
      </c>
      <c r="L16" s="41">
        <v>1859.75</v>
      </c>
      <c r="M16" s="41"/>
      <c r="N16" s="41"/>
      <c r="O16" s="41"/>
    </row>
    <row r="17" spans="1:15" ht="95.25" customHeight="1" x14ac:dyDescent="0.25">
      <c r="A17" s="31" t="s">
        <v>58</v>
      </c>
      <c r="B17" s="69" t="s">
        <v>96</v>
      </c>
      <c r="C17" s="31" t="s">
        <v>94</v>
      </c>
      <c r="D17" s="69" t="s">
        <v>99</v>
      </c>
      <c r="E17" s="69" t="s">
        <v>100</v>
      </c>
      <c r="F17" s="55" t="s">
        <v>238</v>
      </c>
      <c r="G17" s="39" t="s">
        <v>239</v>
      </c>
      <c r="H17" s="69" t="s">
        <v>103</v>
      </c>
      <c r="I17" s="51">
        <v>67.3</v>
      </c>
      <c r="J17" s="53" t="s">
        <v>212</v>
      </c>
      <c r="K17" s="41">
        <v>0</v>
      </c>
      <c r="L17" s="41">
        <v>899.51</v>
      </c>
      <c r="M17" s="41"/>
      <c r="N17" s="41"/>
      <c r="O17" s="41"/>
    </row>
    <row r="18" spans="1:15" ht="70.5" customHeight="1" x14ac:dyDescent="0.25">
      <c r="A18" s="31" t="s">
        <v>58</v>
      </c>
      <c r="B18" s="69" t="s">
        <v>96</v>
      </c>
      <c r="C18" s="31" t="s">
        <v>94</v>
      </c>
      <c r="D18" s="69" t="s">
        <v>99</v>
      </c>
      <c r="E18" s="69" t="s">
        <v>100</v>
      </c>
      <c r="F18" s="55" t="s">
        <v>240</v>
      </c>
      <c r="G18" s="39" t="s">
        <v>241</v>
      </c>
      <c r="H18" s="69" t="s">
        <v>108</v>
      </c>
      <c r="I18" s="69">
        <v>1</v>
      </c>
      <c r="J18" s="53" t="s">
        <v>184</v>
      </c>
      <c r="K18" s="41">
        <v>0</v>
      </c>
      <c r="L18" s="41">
        <v>1475.62</v>
      </c>
      <c r="M18" s="41"/>
      <c r="N18" s="41"/>
      <c r="O18" s="41"/>
    </row>
    <row r="19" spans="1:15" ht="70.5" customHeight="1" x14ac:dyDescent="0.25">
      <c r="A19" s="31" t="s">
        <v>58</v>
      </c>
      <c r="B19" s="72" t="s">
        <v>96</v>
      </c>
      <c r="C19" s="31" t="s">
        <v>94</v>
      </c>
      <c r="D19" s="72" t="s">
        <v>99</v>
      </c>
      <c r="E19" s="72" t="s">
        <v>100</v>
      </c>
      <c r="F19" s="55" t="s">
        <v>246</v>
      </c>
      <c r="G19" s="39" t="s">
        <v>239</v>
      </c>
      <c r="H19" s="72" t="s">
        <v>103</v>
      </c>
      <c r="I19" s="72">
        <v>1460.6</v>
      </c>
      <c r="J19" s="53" t="s">
        <v>184</v>
      </c>
      <c r="K19" s="41">
        <v>0</v>
      </c>
      <c r="L19" s="41">
        <f>4414.47-690.1-204.16</f>
        <v>3520.2100000000005</v>
      </c>
      <c r="M19" s="41"/>
      <c r="N19" s="41"/>
      <c r="O19" s="41"/>
    </row>
    <row r="20" spans="1:15" ht="66" customHeight="1" x14ac:dyDescent="0.25">
      <c r="A20" s="31" t="s">
        <v>58</v>
      </c>
      <c r="B20" s="52" t="s">
        <v>96</v>
      </c>
      <c r="C20" s="31" t="s">
        <v>94</v>
      </c>
      <c r="D20" s="52" t="s">
        <v>99</v>
      </c>
      <c r="E20" s="52" t="s">
        <v>100</v>
      </c>
      <c r="F20" s="56" t="s">
        <v>200</v>
      </c>
      <c r="G20" s="39" t="s">
        <v>201</v>
      </c>
      <c r="H20" s="52" t="s">
        <v>103</v>
      </c>
      <c r="I20" s="60">
        <v>110.7</v>
      </c>
      <c r="J20" s="53" t="s">
        <v>202</v>
      </c>
      <c r="K20" s="62">
        <v>2436.54</v>
      </c>
      <c r="L20" s="41">
        <v>0</v>
      </c>
      <c r="M20" s="41"/>
      <c r="N20" s="41"/>
      <c r="O20" s="41"/>
    </row>
    <row r="21" spans="1:15" ht="66" customHeight="1" x14ac:dyDescent="0.25">
      <c r="A21" s="31" t="s">
        <v>58</v>
      </c>
      <c r="B21" s="73" t="s">
        <v>96</v>
      </c>
      <c r="C21" s="31" t="s">
        <v>94</v>
      </c>
      <c r="D21" s="73" t="s">
        <v>99</v>
      </c>
      <c r="E21" s="73" t="s">
        <v>100</v>
      </c>
      <c r="F21" s="56" t="s">
        <v>248</v>
      </c>
      <c r="G21" s="39" t="s">
        <v>249</v>
      </c>
      <c r="H21" s="73" t="s">
        <v>108</v>
      </c>
      <c r="I21" s="73">
        <v>1</v>
      </c>
      <c r="J21" s="53" t="s">
        <v>184</v>
      </c>
      <c r="K21" s="41">
        <v>0</v>
      </c>
      <c r="L21" s="41">
        <v>132</v>
      </c>
      <c r="M21" s="41"/>
      <c r="N21" s="41"/>
      <c r="O21" s="41"/>
    </row>
    <row r="22" spans="1:15" ht="73.5" customHeight="1" x14ac:dyDescent="0.25">
      <c r="A22" s="31" t="s">
        <v>58</v>
      </c>
      <c r="B22" s="74" t="s">
        <v>96</v>
      </c>
      <c r="C22" s="31" t="s">
        <v>94</v>
      </c>
      <c r="D22" s="74" t="s">
        <v>99</v>
      </c>
      <c r="E22" s="74" t="s">
        <v>100</v>
      </c>
      <c r="F22" s="56" t="s">
        <v>250</v>
      </c>
      <c r="G22" s="39" t="s">
        <v>251</v>
      </c>
      <c r="H22" s="74" t="s">
        <v>103</v>
      </c>
      <c r="I22" s="74">
        <v>236.7</v>
      </c>
      <c r="J22" s="53" t="s">
        <v>184</v>
      </c>
      <c r="K22" s="41">
        <v>0</v>
      </c>
      <c r="L22" s="41">
        <v>690.1</v>
      </c>
      <c r="M22" s="41"/>
      <c r="N22" s="41"/>
      <c r="O22" s="41"/>
    </row>
    <row r="23" spans="1:15" ht="47.25" customHeight="1" x14ac:dyDescent="0.25">
      <c r="A23" s="31" t="s">
        <v>58</v>
      </c>
      <c r="B23" s="75" t="s">
        <v>96</v>
      </c>
      <c r="C23" s="31" t="s">
        <v>94</v>
      </c>
      <c r="D23" s="75" t="s">
        <v>99</v>
      </c>
      <c r="E23" s="75" t="s">
        <v>100</v>
      </c>
      <c r="F23" s="56" t="s">
        <v>252</v>
      </c>
      <c r="G23" s="39" t="s">
        <v>125</v>
      </c>
      <c r="H23" s="75" t="s">
        <v>108</v>
      </c>
      <c r="I23" s="75">
        <v>3</v>
      </c>
      <c r="J23" s="53" t="s">
        <v>184</v>
      </c>
      <c r="K23" s="41">
        <v>0</v>
      </c>
      <c r="L23" s="41">
        <v>204.16</v>
      </c>
      <c r="M23" s="41"/>
      <c r="N23" s="41"/>
      <c r="O23" s="41"/>
    </row>
    <row r="24" spans="1:15" ht="44.25" customHeight="1" x14ac:dyDescent="0.25">
      <c r="A24" s="31" t="s">
        <v>58</v>
      </c>
      <c r="B24" s="52" t="s">
        <v>188</v>
      </c>
      <c r="C24" s="63" t="s">
        <v>85</v>
      </c>
      <c r="D24" s="63" t="s">
        <v>85</v>
      </c>
      <c r="E24" s="63" t="s">
        <v>85</v>
      </c>
      <c r="F24" s="56" t="s">
        <v>187</v>
      </c>
      <c r="G24" s="52" t="s">
        <v>85</v>
      </c>
      <c r="H24" s="52" t="s">
        <v>85</v>
      </c>
      <c r="I24" s="52" t="s">
        <v>85</v>
      </c>
      <c r="J24" s="52" t="s">
        <v>85</v>
      </c>
      <c r="K24" s="41">
        <f>K27</f>
        <v>2237.02</v>
      </c>
      <c r="L24" s="41">
        <f>L25+L26</f>
        <v>4433.7700000000004</v>
      </c>
      <c r="M24" s="41">
        <f t="shared" ref="M24:O24" si="4">M25+M26</f>
        <v>0</v>
      </c>
      <c r="N24" s="41">
        <f t="shared" si="4"/>
        <v>0</v>
      </c>
      <c r="O24" s="41">
        <f t="shared" si="4"/>
        <v>0</v>
      </c>
    </row>
    <row r="25" spans="1:15" ht="57" customHeight="1" x14ac:dyDescent="0.25">
      <c r="A25" s="31" t="s">
        <v>58</v>
      </c>
      <c r="B25" s="32" t="s">
        <v>188</v>
      </c>
      <c r="C25" s="31" t="s">
        <v>94</v>
      </c>
      <c r="D25" s="33" t="s">
        <v>99</v>
      </c>
      <c r="E25" s="33" t="s">
        <v>100</v>
      </c>
      <c r="F25" s="66" t="s">
        <v>193</v>
      </c>
      <c r="G25" s="43" t="s">
        <v>109</v>
      </c>
      <c r="H25" s="35" t="s">
        <v>108</v>
      </c>
      <c r="I25" s="51">
        <v>4</v>
      </c>
      <c r="J25" s="53" t="s">
        <v>184</v>
      </c>
      <c r="K25" s="41">
        <v>0</v>
      </c>
      <c r="L25" s="41">
        <v>3919.57</v>
      </c>
      <c r="M25" s="41"/>
      <c r="N25" s="41"/>
      <c r="O25" s="41"/>
    </row>
    <row r="26" spans="1:15" ht="61.5" customHeight="1" x14ac:dyDescent="0.25">
      <c r="A26" s="31" t="s">
        <v>58</v>
      </c>
      <c r="B26" s="32" t="s">
        <v>188</v>
      </c>
      <c r="C26" s="31" t="s">
        <v>94</v>
      </c>
      <c r="D26" s="33" t="s">
        <v>99</v>
      </c>
      <c r="E26" s="33" t="s">
        <v>100</v>
      </c>
      <c r="F26" s="67" t="s">
        <v>194</v>
      </c>
      <c r="G26" s="39" t="s">
        <v>110</v>
      </c>
      <c r="H26" s="34" t="s">
        <v>80</v>
      </c>
      <c r="I26" s="68">
        <v>15</v>
      </c>
      <c r="J26" s="53" t="s">
        <v>216</v>
      </c>
      <c r="K26" s="41">
        <v>0</v>
      </c>
      <c r="L26" s="41">
        <v>514.20000000000005</v>
      </c>
      <c r="M26" s="41"/>
      <c r="N26" s="41"/>
      <c r="O26" s="41"/>
    </row>
    <row r="27" spans="1:15" ht="61.5" customHeight="1" x14ac:dyDescent="0.25">
      <c r="A27" s="31" t="s">
        <v>58</v>
      </c>
      <c r="B27" s="52" t="s">
        <v>188</v>
      </c>
      <c r="C27" s="31" t="s">
        <v>94</v>
      </c>
      <c r="D27" s="52" t="s">
        <v>99</v>
      </c>
      <c r="E27" s="52" t="s">
        <v>100</v>
      </c>
      <c r="F27" s="55" t="s">
        <v>204</v>
      </c>
      <c r="G27" s="42" t="s">
        <v>203</v>
      </c>
      <c r="H27" s="52" t="s">
        <v>80</v>
      </c>
      <c r="I27" s="52">
        <v>6</v>
      </c>
      <c r="J27" s="53" t="s">
        <v>202</v>
      </c>
      <c r="K27" s="61">
        <v>2237.02</v>
      </c>
      <c r="L27" s="41">
        <v>0</v>
      </c>
      <c r="M27" s="41"/>
      <c r="N27" s="41"/>
      <c r="O27" s="41"/>
    </row>
    <row r="28" spans="1:15" ht="61.5" customHeight="1" x14ac:dyDescent="0.25">
      <c r="A28" s="31" t="s">
        <v>59</v>
      </c>
      <c r="B28" s="54" t="s">
        <v>85</v>
      </c>
      <c r="C28" s="54" t="s">
        <v>85</v>
      </c>
      <c r="D28" s="54" t="s">
        <v>85</v>
      </c>
      <c r="E28" s="54" t="s">
        <v>85</v>
      </c>
      <c r="F28" s="57" t="s">
        <v>165</v>
      </c>
      <c r="G28" s="39" t="s">
        <v>195</v>
      </c>
      <c r="H28" s="52" t="s">
        <v>80</v>
      </c>
      <c r="I28" s="46">
        <v>2</v>
      </c>
      <c r="J28" s="53" t="s">
        <v>184</v>
      </c>
      <c r="K28" s="46" t="s">
        <v>85</v>
      </c>
      <c r="L28" s="41">
        <f>L30+L32</f>
        <v>3915.78</v>
      </c>
      <c r="M28" s="41">
        <f t="shared" ref="M28:O28" si="5">M30+M32</f>
        <v>0</v>
      </c>
      <c r="N28" s="41">
        <f t="shared" si="5"/>
        <v>0</v>
      </c>
      <c r="O28" s="41">
        <f t="shared" si="5"/>
        <v>0</v>
      </c>
    </row>
    <row r="29" spans="1:15" ht="44.25" customHeight="1" x14ac:dyDescent="0.25">
      <c r="A29" s="31" t="s">
        <v>59</v>
      </c>
      <c r="B29" s="63">
        <v>40413</v>
      </c>
      <c r="C29" s="63" t="s">
        <v>85</v>
      </c>
      <c r="D29" s="63" t="s">
        <v>85</v>
      </c>
      <c r="E29" s="63" t="s">
        <v>85</v>
      </c>
      <c r="F29" s="57" t="s">
        <v>209</v>
      </c>
      <c r="G29" s="63" t="s">
        <v>85</v>
      </c>
      <c r="H29" s="63" t="s">
        <v>85</v>
      </c>
      <c r="I29" s="63" t="s">
        <v>85</v>
      </c>
      <c r="J29" s="63" t="s">
        <v>85</v>
      </c>
      <c r="K29" s="41">
        <f>K30</f>
        <v>0</v>
      </c>
      <c r="L29" s="41">
        <f t="shared" ref="L29:O29" si="6">L30</f>
        <v>938.17</v>
      </c>
      <c r="M29" s="41">
        <f t="shared" si="6"/>
        <v>0</v>
      </c>
      <c r="N29" s="41">
        <f t="shared" si="6"/>
        <v>0</v>
      </c>
      <c r="O29" s="41">
        <f t="shared" si="6"/>
        <v>0</v>
      </c>
    </row>
    <row r="30" spans="1:15" ht="61.5" customHeight="1" x14ac:dyDescent="0.25">
      <c r="A30" s="31" t="s">
        <v>59</v>
      </c>
      <c r="B30" s="46">
        <v>40413</v>
      </c>
      <c r="C30" s="31" t="s">
        <v>166</v>
      </c>
      <c r="D30" s="46">
        <v>27300002</v>
      </c>
      <c r="E30" s="46" t="s">
        <v>253</v>
      </c>
      <c r="F30" s="57" t="s">
        <v>242</v>
      </c>
      <c r="G30" s="39" t="s">
        <v>119</v>
      </c>
      <c r="H30" s="35" t="s">
        <v>108</v>
      </c>
      <c r="I30" s="46">
        <v>12</v>
      </c>
      <c r="J30" s="53" t="s">
        <v>184</v>
      </c>
      <c r="K30" s="41">
        <v>0</v>
      </c>
      <c r="L30" s="41">
        <v>938.17</v>
      </c>
      <c r="M30" s="41"/>
      <c r="N30" s="41"/>
      <c r="O30" s="41"/>
    </row>
    <row r="31" spans="1:15" ht="43.5" customHeight="1" x14ac:dyDescent="0.25">
      <c r="A31" s="31" t="s">
        <v>59</v>
      </c>
      <c r="B31" s="63">
        <v>40414</v>
      </c>
      <c r="C31" s="63" t="s">
        <v>85</v>
      </c>
      <c r="D31" s="63" t="s">
        <v>85</v>
      </c>
      <c r="E31" s="63" t="s">
        <v>85</v>
      </c>
      <c r="F31" s="57" t="s">
        <v>210</v>
      </c>
      <c r="G31" s="63" t="s">
        <v>85</v>
      </c>
      <c r="H31" s="63" t="s">
        <v>85</v>
      </c>
      <c r="I31" s="63" t="s">
        <v>85</v>
      </c>
      <c r="J31" s="63" t="s">
        <v>85</v>
      </c>
      <c r="K31" s="41">
        <f>K32</f>
        <v>0</v>
      </c>
      <c r="L31" s="41">
        <f t="shared" ref="L31:O31" si="7">L32</f>
        <v>2977.61</v>
      </c>
      <c r="M31" s="41">
        <f t="shared" si="7"/>
        <v>0</v>
      </c>
      <c r="N31" s="41">
        <f t="shared" si="7"/>
        <v>0</v>
      </c>
      <c r="O31" s="41">
        <f t="shared" si="7"/>
        <v>0</v>
      </c>
    </row>
    <row r="32" spans="1:15" ht="61.5" customHeight="1" x14ac:dyDescent="0.25">
      <c r="A32" s="31" t="s">
        <v>59</v>
      </c>
      <c r="B32" s="63">
        <v>40414</v>
      </c>
      <c r="C32" s="31" t="s">
        <v>166</v>
      </c>
      <c r="D32" s="63">
        <v>27300002</v>
      </c>
      <c r="E32" s="75" t="s">
        <v>253</v>
      </c>
      <c r="F32" s="57" t="s">
        <v>164</v>
      </c>
      <c r="G32" s="39" t="s">
        <v>119</v>
      </c>
      <c r="H32" s="35" t="s">
        <v>108</v>
      </c>
      <c r="I32" s="46">
        <v>12</v>
      </c>
      <c r="J32" s="53" t="s">
        <v>184</v>
      </c>
      <c r="K32" s="41">
        <v>0</v>
      </c>
      <c r="L32" s="41">
        <v>2977.61</v>
      </c>
      <c r="M32" s="41"/>
      <c r="N32" s="41"/>
      <c r="O32" s="41"/>
    </row>
    <row r="33" spans="1:15" ht="207.75" customHeight="1" x14ac:dyDescent="0.25">
      <c r="A33" s="31" t="s">
        <v>112</v>
      </c>
      <c r="B33" s="37" t="s">
        <v>85</v>
      </c>
      <c r="C33" s="37" t="s">
        <v>85</v>
      </c>
      <c r="D33" s="37" t="s">
        <v>85</v>
      </c>
      <c r="E33" s="37" t="s">
        <v>85</v>
      </c>
      <c r="F33" s="59" t="s">
        <v>111</v>
      </c>
      <c r="G33" s="58" t="s">
        <v>196</v>
      </c>
      <c r="H33" s="51" t="s">
        <v>80</v>
      </c>
      <c r="I33" s="51">
        <v>760</v>
      </c>
      <c r="J33" s="53" t="s">
        <v>184</v>
      </c>
      <c r="K33" s="41">
        <f>K41+K42+K43+K44+K54+K55+K56+K57+K58++K59+K60+K61+K62+K64+K67</f>
        <v>0</v>
      </c>
      <c r="L33" s="41">
        <f>L34+L38+L52+L58+L63+L65+L68</f>
        <v>23837.89</v>
      </c>
      <c r="M33" s="41">
        <f>M34+M38+M52+M58+M63+M65+M68</f>
        <v>0</v>
      </c>
      <c r="N33" s="41">
        <f>N34+N38+N52+N58+N63+N65+N68</f>
        <v>0</v>
      </c>
      <c r="O33" s="41">
        <f>O34+O38+O52+O58+O63+O65+O68</f>
        <v>0</v>
      </c>
    </row>
    <row r="34" spans="1:15" ht="51.75" customHeight="1" x14ac:dyDescent="0.25">
      <c r="A34" s="31" t="s">
        <v>112</v>
      </c>
      <c r="B34" s="63">
        <v>40301</v>
      </c>
      <c r="C34" s="63" t="s">
        <v>85</v>
      </c>
      <c r="D34" s="63" t="s">
        <v>85</v>
      </c>
      <c r="E34" s="63" t="s">
        <v>85</v>
      </c>
      <c r="F34" s="59" t="s">
        <v>182</v>
      </c>
      <c r="G34" s="63" t="s">
        <v>85</v>
      </c>
      <c r="H34" s="63" t="s">
        <v>85</v>
      </c>
      <c r="I34" s="63" t="s">
        <v>85</v>
      </c>
      <c r="J34" s="63" t="s">
        <v>85</v>
      </c>
      <c r="K34" s="41">
        <f>K35+K36</f>
        <v>0</v>
      </c>
      <c r="L34" s="41">
        <f>L35+L36+L37</f>
        <v>11318.35</v>
      </c>
      <c r="M34" s="41">
        <f t="shared" ref="M34:O34" si="8">M35+M36</f>
        <v>0</v>
      </c>
      <c r="N34" s="41">
        <f t="shared" si="8"/>
        <v>0</v>
      </c>
      <c r="O34" s="41">
        <f t="shared" si="8"/>
        <v>0</v>
      </c>
    </row>
    <row r="35" spans="1:15" ht="34.5" customHeight="1" x14ac:dyDescent="0.25">
      <c r="A35" s="31" t="s">
        <v>112</v>
      </c>
      <c r="B35" s="37">
        <v>40301</v>
      </c>
      <c r="C35" s="31" t="s">
        <v>81</v>
      </c>
      <c r="D35" s="37" t="s">
        <v>247</v>
      </c>
      <c r="E35" s="37" t="s">
        <v>97</v>
      </c>
      <c r="F35" s="38" t="s">
        <v>113</v>
      </c>
      <c r="G35" s="58" t="s">
        <v>114</v>
      </c>
      <c r="H35" s="51" t="s">
        <v>115</v>
      </c>
      <c r="I35" s="51">
        <v>87</v>
      </c>
      <c r="J35" s="53" t="s">
        <v>184</v>
      </c>
      <c r="K35" s="47">
        <v>0</v>
      </c>
      <c r="L35" s="47">
        <f>9670.67+220</f>
        <v>9890.67</v>
      </c>
      <c r="M35" s="41"/>
      <c r="N35" s="41"/>
      <c r="O35" s="41"/>
    </row>
    <row r="36" spans="1:15" ht="59.25" customHeight="1" x14ac:dyDescent="0.25">
      <c r="A36" s="31" t="s">
        <v>112</v>
      </c>
      <c r="B36" s="37">
        <v>40301</v>
      </c>
      <c r="C36" s="31" t="s">
        <v>81</v>
      </c>
      <c r="D36" s="72" t="s">
        <v>247</v>
      </c>
      <c r="E36" s="37" t="s">
        <v>97</v>
      </c>
      <c r="F36" s="38" t="s">
        <v>116</v>
      </c>
      <c r="G36" s="58" t="s">
        <v>117</v>
      </c>
      <c r="H36" s="51" t="s">
        <v>115</v>
      </c>
      <c r="I36" s="51">
        <v>590</v>
      </c>
      <c r="J36" s="53" t="s">
        <v>184</v>
      </c>
      <c r="K36" s="47">
        <v>0</v>
      </c>
      <c r="L36" s="47">
        <f>1007.68-220</f>
        <v>787.68</v>
      </c>
      <c r="M36" s="41"/>
      <c r="N36" s="41"/>
      <c r="O36" s="41"/>
    </row>
    <row r="37" spans="1:15" ht="59.25" customHeight="1" x14ac:dyDescent="0.25">
      <c r="A37" s="31" t="s">
        <v>112</v>
      </c>
      <c r="B37" s="63">
        <v>40301</v>
      </c>
      <c r="C37" s="31" t="s">
        <v>179</v>
      </c>
      <c r="D37" s="63" t="s">
        <v>180</v>
      </c>
      <c r="E37" s="63" t="s">
        <v>181</v>
      </c>
      <c r="F37" s="38" t="s">
        <v>182</v>
      </c>
      <c r="G37" s="39" t="s">
        <v>114</v>
      </c>
      <c r="H37" s="51" t="s">
        <v>115</v>
      </c>
      <c r="I37" s="63">
        <v>8</v>
      </c>
      <c r="J37" s="53" t="s">
        <v>184</v>
      </c>
      <c r="K37" s="41">
        <v>0</v>
      </c>
      <c r="L37" s="41">
        <v>640</v>
      </c>
      <c r="M37" s="41"/>
      <c r="N37" s="41"/>
      <c r="O37" s="41"/>
    </row>
    <row r="38" spans="1:15" ht="59.25" customHeight="1" x14ac:dyDescent="0.25">
      <c r="A38" s="31" t="s">
        <v>112</v>
      </c>
      <c r="B38" s="63">
        <v>40413</v>
      </c>
      <c r="C38" s="63" t="s">
        <v>85</v>
      </c>
      <c r="D38" s="63" t="s">
        <v>85</v>
      </c>
      <c r="E38" s="63" t="s">
        <v>85</v>
      </c>
      <c r="F38" s="64" t="s">
        <v>209</v>
      </c>
      <c r="G38" s="63" t="s">
        <v>85</v>
      </c>
      <c r="H38" s="63" t="s">
        <v>85</v>
      </c>
      <c r="I38" s="63" t="s">
        <v>85</v>
      </c>
      <c r="J38" s="63" t="s">
        <v>85</v>
      </c>
      <c r="K38" s="47">
        <f>K39+K41+K42+K43+K44+K45+K46+K47+K48+K49+K50</f>
        <v>0</v>
      </c>
      <c r="L38" s="47">
        <f>L39+L41+L42+L43+L44+L45+L46+L47+L48+L49+L50+L40+L51</f>
        <v>7070.4699999999993</v>
      </c>
      <c r="M38" s="47">
        <f t="shared" ref="L38:O38" si="9">M39+M41+M42+M43+M44+M45+M46+M47+M48+M49+M50</f>
        <v>0</v>
      </c>
      <c r="N38" s="47">
        <f t="shared" si="9"/>
        <v>0</v>
      </c>
      <c r="O38" s="47">
        <f t="shared" si="9"/>
        <v>0</v>
      </c>
    </row>
    <row r="39" spans="1:15" ht="42" customHeight="1" x14ac:dyDescent="0.25">
      <c r="A39" s="31" t="s">
        <v>112</v>
      </c>
      <c r="B39" s="52">
        <v>40413</v>
      </c>
      <c r="C39" s="31" t="s">
        <v>94</v>
      </c>
      <c r="D39" s="52">
        <v>27300037</v>
      </c>
      <c r="E39" s="52" t="s">
        <v>98</v>
      </c>
      <c r="F39" s="59" t="s">
        <v>228</v>
      </c>
      <c r="G39" s="39" t="s">
        <v>122</v>
      </c>
      <c r="H39" s="52" t="s">
        <v>115</v>
      </c>
      <c r="I39" s="51">
        <v>50</v>
      </c>
      <c r="J39" s="53" t="s">
        <v>184</v>
      </c>
      <c r="K39" s="41">
        <v>0</v>
      </c>
      <c r="L39" s="41">
        <f>2145.88+59</f>
        <v>2204.88</v>
      </c>
      <c r="M39" s="41"/>
      <c r="N39" s="41"/>
      <c r="O39" s="41"/>
    </row>
    <row r="40" spans="1:15" ht="57" customHeight="1" x14ac:dyDescent="0.25">
      <c r="A40" s="31" t="s">
        <v>112</v>
      </c>
      <c r="B40" s="70">
        <v>40413</v>
      </c>
      <c r="C40" s="31" t="s">
        <v>179</v>
      </c>
      <c r="D40" s="70" t="s">
        <v>180</v>
      </c>
      <c r="E40" s="70" t="s">
        <v>181</v>
      </c>
      <c r="F40" s="38" t="s">
        <v>228</v>
      </c>
      <c r="G40" s="39" t="s">
        <v>122</v>
      </c>
      <c r="H40" s="51" t="s">
        <v>115</v>
      </c>
      <c r="I40" s="70">
        <v>8</v>
      </c>
      <c r="J40" s="53" t="s">
        <v>184</v>
      </c>
      <c r="K40" s="41">
        <v>0</v>
      </c>
      <c r="L40" s="41">
        <v>160</v>
      </c>
      <c r="M40" s="41"/>
      <c r="N40" s="41"/>
      <c r="O40" s="41"/>
    </row>
    <row r="41" spans="1:15" ht="47.25" x14ac:dyDescent="0.25">
      <c r="A41" s="31" t="s">
        <v>112</v>
      </c>
      <c r="B41" s="37">
        <v>40413</v>
      </c>
      <c r="C41" s="31" t="s">
        <v>81</v>
      </c>
      <c r="D41" s="72" t="s">
        <v>247</v>
      </c>
      <c r="E41" s="37" t="s">
        <v>97</v>
      </c>
      <c r="F41" s="38" t="s">
        <v>118</v>
      </c>
      <c r="G41" s="58" t="s">
        <v>119</v>
      </c>
      <c r="H41" s="51" t="s">
        <v>120</v>
      </c>
      <c r="I41" s="51">
        <v>12</v>
      </c>
      <c r="J41" s="53" t="s">
        <v>184</v>
      </c>
      <c r="K41" s="47">
        <v>0</v>
      </c>
      <c r="L41" s="47">
        <v>78.790000000000006</v>
      </c>
      <c r="M41" s="47"/>
      <c r="N41" s="47"/>
      <c r="O41" s="41"/>
    </row>
    <row r="42" spans="1:15" ht="31.5" x14ac:dyDescent="0.25">
      <c r="A42" s="31" t="s">
        <v>112</v>
      </c>
      <c r="B42" s="37">
        <v>40413</v>
      </c>
      <c r="C42" s="31" t="s">
        <v>81</v>
      </c>
      <c r="D42" s="72" t="s">
        <v>247</v>
      </c>
      <c r="E42" s="37" t="s">
        <v>97</v>
      </c>
      <c r="F42" s="38" t="s">
        <v>121</v>
      </c>
      <c r="G42" s="58" t="s">
        <v>122</v>
      </c>
      <c r="H42" s="51" t="s">
        <v>115</v>
      </c>
      <c r="I42" s="51">
        <v>760</v>
      </c>
      <c r="J42" s="53" t="s">
        <v>211</v>
      </c>
      <c r="K42" s="47">
        <v>0</v>
      </c>
      <c r="L42" s="47">
        <v>709.84</v>
      </c>
      <c r="M42" s="47"/>
      <c r="N42" s="47"/>
      <c r="O42" s="41"/>
    </row>
    <row r="43" spans="1:15" ht="31.5" x14ac:dyDescent="0.25">
      <c r="A43" s="31" t="s">
        <v>112</v>
      </c>
      <c r="B43" s="37">
        <v>40413</v>
      </c>
      <c r="C43" s="31" t="s">
        <v>81</v>
      </c>
      <c r="D43" s="72" t="s">
        <v>247</v>
      </c>
      <c r="E43" s="37" t="s">
        <v>97</v>
      </c>
      <c r="F43" s="38" t="s">
        <v>123</v>
      </c>
      <c r="G43" s="58" t="s">
        <v>119</v>
      </c>
      <c r="H43" s="51" t="s">
        <v>120</v>
      </c>
      <c r="I43" s="51">
        <v>8</v>
      </c>
      <c r="J43" s="53" t="s">
        <v>184</v>
      </c>
      <c r="K43" s="47">
        <v>0</v>
      </c>
      <c r="L43" s="47">
        <f>285.12-95.04</f>
        <v>190.07999999999998</v>
      </c>
      <c r="M43" s="47"/>
      <c r="N43" s="47"/>
      <c r="O43" s="41"/>
    </row>
    <row r="44" spans="1:15" ht="31.5" x14ac:dyDescent="0.25">
      <c r="A44" s="31" t="s">
        <v>112</v>
      </c>
      <c r="B44" s="37">
        <v>40413</v>
      </c>
      <c r="C44" s="31" t="s">
        <v>81</v>
      </c>
      <c r="D44" s="72" t="s">
        <v>247</v>
      </c>
      <c r="E44" s="37" t="s">
        <v>97</v>
      </c>
      <c r="F44" s="38" t="s">
        <v>124</v>
      </c>
      <c r="G44" s="58" t="s">
        <v>119</v>
      </c>
      <c r="H44" s="51" t="s">
        <v>120</v>
      </c>
      <c r="I44" s="51">
        <v>12</v>
      </c>
      <c r="J44" s="53" t="s">
        <v>184</v>
      </c>
      <c r="K44" s="47">
        <v>0</v>
      </c>
      <c r="L44" s="47">
        <v>167.9</v>
      </c>
      <c r="M44" s="47"/>
      <c r="N44" s="47"/>
      <c r="O44" s="41"/>
    </row>
    <row r="45" spans="1:15" ht="31.5" x14ac:dyDescent="0.25">
      <c r="A45" s="31" t="s">
        <v>112</v>
      </c>
      <c r="B45" s="63">
        <v>40413</v>
      </c>
      <c r="C45" s="31" t="s">
        <v>81</v>
      </c>
      <c r="D45" s="72" t="s">
        <v>247</v>
      </c>
      <c r="E45" s="63" t="s">
        <v>97</v>
      </c>
      <c r="F45" s="38" t="s">
        <v>128</v>
      </c>
      <c r="G45" s="58" t="s">
        <v>119</v>
      </c>
      <c r="H45" s="51" t="s">
        <v>120</v>
      </c>
      <c r="I45" s="51">
        <v>12</v>
      </c>
      <c r="J45" s="53" t="s">
        <v>184</v>
      </c>
      <c r="K45" s="47">
        <v>0</v>
      </c>
      <c r="L45" s="47">
        <v>96</v>
      </c>
      <c r="M45" s="47"/>
      <c r="N45" s="47"/>
      <c r="O45" s="41"/>
    </row>
    <row r="46" spans="1:15" ht="31.5" x14ac:dyDescent="0.25">
      <c r="A46" s="31" t="s">
        <v>112</v>
      </c>
      <c r="B46" s="63">
        <v>40413</v>
      </c>
      <c r="C46" s="31" t="s">
        <v>81</v>
      </c>
      <c r="D46" s="72" t="s">
        <v>247</v>
      </c>
      <c r="E46" s="63" t="s">
        <v>97</v>
      </c>
      <c r="F46" s="38" t="s">
        <v>213</v>
      </c>
      <c r="G46" s="58" t="s">
        <v>214</v>
      </c>
      <c r="H46" s="51" t="s">
        <v>115</v>
      </c>
      <c r="I46" s="51">
        <v>1</v>
      </c>
      <c r="J46" s="53" t="s">
        <v>184</v>
      </c>
      <c r="K46" s="47">
        <v>0</v>
      </c>
      <c r="L46" s="47">
        <f>500+850</f>
        <v>1350</v>
      </c>
      <c r="M46" s="47"/>
      <c r="N46" s="47"/>
      <c r="O46" s="41"/>
    </row>
    <row r="47" spans="1:15" ht="31.5" x14ac:dyDescent="0.25">
      <c r="A47" s="31" t="s">
        <v>112</v>
      </c>
      <c r="B47" s="63">
        <v>40413</v>
      </c>
      <c r="C47" s="31" t="s">
        <v>81</v>
      </c>
      <c r="D47" s="72" t="s">
        <v>247</v>
      </c>
      <c r="E47" s="63" t="s">
        <v>97</v>
      </c>
      <c r="F47" s="38" t="s">
        <v>215</v>
      </c>
      <c r="G47" s="58" t="s">
        <v>122</v>
      </c>
      <c r="H47" s="51" t="s">
        <v>115</v>
      </c>
      <c r="I47" s="51">
        <v>93</v>
      </c>
      <c r="J47" s="53" t="s">
        <v>184</v>
      </c>
      <c r="K47" s="47">
        <v>0</v>
      </c>
      <c r="L47" s="47">
        <v>926.9</v>
      </c>
      <c r="M47" s="47"/>
      <c r="N47" s="47"/>
      <c r="O47" s="41"/>
    </row>
    <row r="48" spans="1:15" ht="47.25" x14ac:dyDescent="0.25">
      <c r="A48" s="31" t="s">
        <v>112</v>
      </c>
      <c r="B48" s="63">
        <v>40413</v>
      </c>
      <c r="C48" s="31" t="s">
        <v>81</v>
      </c>
      <c r="D48" s="72" t="s">
        <v>247</v>
      </c>
      <c r="E48" s="63" t="s">
        <v>97</v>
      </c>
      <c r="F48" s="38" t="s">
        <v>217</v>
      </c>
      <c r="G48" s="58" t="s">
        <v>122</v>
      </c>
      <c r="H48" s="51" t="s">
        <v>115</v>
      </c>
      <c r="I48" s="51">
        <v>2</v>
      </c>
      <c r="J48" s="53" t="s">
        <v>218</v>
      </c>
      <c r="K48" s="47">
        <v>0</v>
      </c>
      <c r="L48" s="47">
        <f>286.52+59.47</f>
        <v>345.99</v>
      </c>
      <c r="M48" s="47"/>
      <c r="N48" s="47"/>
      <c r="O48" s="41"/>
    </row>
    <row r="49" spans="1:15" ht="31.5" x14ac:dyDescent="0.25">
      <c r="A49" s="31" t="s">
        <v>112</v>
      </c>
      <c r="B49" s="75">
        <v>40413</v>
      </c>
      <c r="C49" s="31" t="s">
        <v>81</v>
      </c>
      <c r="D49" s="75" t="s">
        <v>247</v>
      </c>
      <c r="E49" s="75" t="s">
        <v>97</v>
      </c>
      <c r="F49" s="38" t="s">
        <v>254</v>
      </c>
      <c r="G49" s="58" t="s">
        <v>214</v>
      </c>
      <c r="H49" s="51" t="s">
        <v>115</v>
      </c>
      <c r="I49" s="51">
        <v>2</v>
      </c>
      <c r="J49" s="53" t="s">
        <v>184</v>
      </c>
      <c r="K49" s="47">
        <v>0</v>
      </c>
      <c r="L49" s="47">
        <v>637.29</v>
      </c>
      <c r="M49" s="47"/>
      <c r="N49" s="47"/>
      <c r="O49" s="41"/>
    </row>
    <row r="50" spans="1:15" ht="31.5" x14ac:dyDescent="0.25">
      <c r="A50" s="31" t="s">
        <v>112</v>
      </c>
      <c r="B50" s="75">
        <v>40413</v>
      </c>
      <c r="C50" s="31" t="s">
        <v>81</v>
      </c>
      <c r="D50" s="75" t="s">
        <v>247</v>
      </c>
      <c r="E50" s="75" t="s">
        <v>97</v>
      </c>
      <c r="F50" s="38" t="s">
        <v>255</v>
      </c>
      <c r="G50" s="58" t="s">
        <v>122</v>
      </c>
      <c r="H50" s="51" t="s">
        <v>115</v>
      </c>
      <c r="I50" s="51">
        <v>3</v>
      </c>
      <c r="J50" s="53" t="s">
        <v>184</v>
      </c>
      <c r="K50" s="47">
        <v>0</v>
      </c>
      <c r="L50" s="47">
        <v>52.8</v>
      </c>
      <c r="M50" s="47"/>
      <c r="N50" s="47"/>
      <c r="O50" s="41"/>
    </row>
    <row r="51" spans="1:15" ht="110.25" x14ac:dyDescent="0.25">
      <c r="A51" s="31" t="s">
        <v>112</v>
      </c>
      <c r="B51" s="63">
        <v>40413</v>
      </c>
      <c r="C51" s="31" t="s">
        <v>94</v>
      </c>
      <c r="D51" s="63">
        <v>27302494</v>
      </c>
      <c r="E51" s="63" t="s">
        <v>229</v>
      </c>
      <c r="F51" s="38" t="s">
        <v>230</v>
      </c>
      <c r="G51" s="58" t="s">
        <v>122</v>
      </c>
      <c r="H51" s="51" t="s">
        <v>115</v>
      </c>
      <c r="I51" s="51">
        <v>12</v>
      </c>
      <c r="J51" s="53" t="s">
        <v>185</v>
      </c>
      <c r="K51" s="47">
        <v>0</v>
      </c>
      <c r="L51" s="47">
        <v>150</v>
      </c>
      <c r="M51" s="47"/>
      <c r="N51" s="47"/>
      <c r="O51" s="41"/>
    </row>
    <row r="52" spans="1:15" x14ac:dyDescent="0.25">
      <c r="A52" s="31" t="s">
        <v>112</v>
      </c>
      <c r="B52" s="63">
        <v>40414</v>
      </c>
      <c r="C52" s="63" t="s">
        <v>85</v>
      </c>
      <c r="D52" s="63" t="s">
        <v>85</v>
      </c>
      <c r="E52" s="63" t="s">
        <v>85</v>
      </c>
      <c r="F52" s="38" t="s">
        <v>210</v>
      </c>
      <c r="G52" s="63" t="s">
        <v>85</v>
      </c>
      <c r="H52" s="63" t="s">
        <v>85</v>
      </c>
      <c r="I52" s="63" t="s">
        <v>85</v>
      </c>
      <c r="J52" s="63" t="s">
        <v>85</v>
      </c>
      <c r="K52" s="47">
        <f>K53+K54+K55+K56+K57</f>
        <v>0</v>
      </c>
      <c r="L52" s="47">
        <f t="shared" ref="L52:O52" si="10">L53+L54+L55+L56+L57</f>
        <v>1955.78</v>
      </c>
      <c r="M52" s="47">
        <f t="shared" si="10"/>
        <v>0</v>
      </c>
      <c r="N52" s="47">
        <f t="shared" si="10"/>
        <v>0</v>
      </c>
      <c r="O52" s="47">
        <f t="shared" si="10"/>
        <v>0</v>
      </c>
    </row>
    <row r="53" spans="1:15" ht="47.25" x14ac:dyDescent="0.25">
      <c r="A53" s="31" t="s">
        <v>112</v>
      </c>
      <c r="B53" s="63">
        <v>40414</v>
      </c>
      <c r="C53" s="31" t="s">
        <v>94</v>
      </c>
      <c r="D53" s="63">
        <v>27300037</v>
      </c>
      <c r="E53" s="63" t="s">
        <v>98</v>
      </c>
      <c r="F53" s="38" t="s">
        <v>219</v>
      </c>
      <c r="G53" s="39" t="s">
        <v>119</v>
      </c>
      <c r="H53" s="63" t="s">
        <v>120</v>
      </c>
      <c r="I53" s="63">
        <v>8</v>
      </c>
      <c r="J53" s="53" t="s">
        <v>184</v>
      </c>
      <c r="K53" s="41">
        <v>0</v>
      </c>
      <c r="L53" s="41">
        <v>143.01</v>
      </c>
      <c r="M53" s="47"/>
      <c r="N53" s="47"/>
      <c r="O53" s="41"/>
    </row>
    <row r="54" spans="1:15" ht="31.5" x14ac:dyDescent="0.25">
      <c r="A54" s="31" t="s">
        <v>112</v>
      </c>
      <c r="B54" s="37">
        <v>40414</v>
      </c>
      <c r="C54" s="31" t="s">
        <v>81</v>
      </c>
      <c r="D54" s="72" t="s">
        <v>247</v>
      </c>
      <c r="E54" s="37" t="s">
        <v>97</v>
      </c>
      <c r="F54" s="38" t="s">
        <v>126</v>
      </c>
      <c r="G54" s="58" t="s">
        <v>119</v>
      </c>
      <c r="H54" s="51" t="s">
        <v>120</v>
      </c>
      <c r="I54" s="51">
        <v>12</v>
      </c>
      <c r="J54" s="53" t="s">
        <v>184</v>
      </c>
      <c r="K54" s="47">
        <v>0</v>
      </c>
      <c r="L54" s="47">
        <v>1202.2</v>
      </c>
      <c r="M54" s="47"/>
      <c r="N54" s="47"/>
      <c r="O54" s="41"/>
    </row>
    <row r="55" spans="1:15" ht="31.5" x14ac:dyDescent="0.25">
      <c r="A55" s="31" t="s">
        <v>112</v>
      </c>
      <c r="B55" s="37">
        <v>40414</v>
      </c>
      <c r="C55" s="31" t="s">
        <v>81</v>
      </c>
      <c r="D55" s="72" t="s">
        <v>247</v>
      </c>
      <c r="E55" s="37" t="s">
        <v>97</v>
      </c>
      <c r="F55" s="38" t="s">
        <v>127</v>
      </c>
      <c r="G55" s="58" t="s">
        <v>119</v>
      </c>
      <c r="H55" s="51" t="s">
        <v>120</v>
      </c>
      <c r="I55" s="51">
        <v>12</v>
      </c>
      <c r="J55" s="53" t="s">
        <v>184</v>
      </c>
      <c r="K55" s="47">
        <v>0</v>
      </c>
      <c r="L55" s="47">
        <v>31.07</v>
      </c>
      <c r="M55" s="47"/>
      <c r="N55" s="47"/>
      <c r="O55" s="41"/>
    </row>
    <row r="56" spans="1:15" ht="31.5" x14ac:dyDescent="0.25">
      <c r="A56" s="31" t="s">
        <v>112</v>
      </c>
      <c r="B56" s="37">
        <v>40414</v>
      </c>
      <c r="C56" s="31" t="s">
        <v>81</v>
      </c>
      <c r="D56" s="72" t="s">
        <v>247</v>
      </c>
      <c r="E56" s="37" t="s">
        <v>97</v>
      </c>
      <c r="F56" s="38" t="s">
        <v>129</v>
      </c>
      <c r="G56" s="58" t="s">
        <v>119</v>
      </c>
      <c r="H56" s="51" t="s">
        <v>120</v>
      </c>
      <c r="I56" s="51">
        <v>12</v>
      </c>
      <c r="J56" s="53" t="s">
        <v>184</v>
      </c>
      <c r="K56" s="47">
        <v>0</v>
      </c>
      <c r="L56" s="47">
        <v>375</v>
      </c>
      <c r="M56" s="47"/>
      <c r="N56" s="47"/>
      <c r="O56" s="41"/>
    </row>
    <row r="57" spans="1:15" ht="39" customHeight="1" x14ac:dyDescent="0.25">
      <c r="A57" s="31" t="s">
        <v>112</v>
      </c>
      <c r="B57" s="37">
        <v>40414</v>
      </c>
      <c r="C57" s="31" t="s">
        <v>81</v>
      </c>
      <c r="D57" s="72" t="s">
        <v>247</v>
      </c>
      <c r="E57" s="37" t="s">
        <v>97</v>
      </c>
      <c r="F57" s="38" t="s">
        <v>130</v>
      </c>
      <c r="G57" s="58" t="s">
        <v>119</v>
      </c>
      <c r="H57" s="51" t="s">
        <v>120</v>
      </c>
      <c r="I57" s="51">
        <v>12</v>
      </c>
      <c r="J57" s="53" t="s">
        <v>184</v>
      </c>
      <c r="K57" s="47">
        <v>0</v>
      </c>
      <c r="L57" s="47">
        <v>204.5</v>
      </c>
      <c r="M57" s="47"/>
      <c r="N57" s="47"/>
      <c r="O57" s="41"/>
    </row>
    <row r="58" spans="1:15" ht="47.25" x14ac:dyDescent="0.25">
      <c r="A58" s="31" t="s">
        <v>112</v>
      </c>
      <c r="B58" s="63">
        <v>40415</v>
      </c>
      <c r="C58" s="63" t="s">
        <v>85</v>
      </c>
      <c r="D58" s="63" t="s">
        <v>85</v>
      </c>
      <c r="E58" s="63" t="s">
        <v>85</v>
      </c>
      <c r="F58" s="38" t="s">
        <v>220</v>
      </c>
      <c r="G58" s="63" t="s">
        <v>85</v>
      </c>
      <c r="H58" s="63" t="s">
        <v>85</v>
      </c>
      <c r="I58" s="63" t="s">
        <v>85</v>
      </c>
      <c r="J58" s="63" t="s">
        <v>85</v>
      </c>
      <c r="K58" s="41">
        <f>K59+K60+K61+K62</f>
        <v>0</v>
      </c>
      <c r="L58" s="41">
        <f t="shared" ref="L58:O58" si="11">L59+L60+L61+L62</f>
        <v>1541.8300000000002</v>
      </c>
      <c r="M58" s="41">
        <f t="shared" si="11"/>
        <v>0</v>
      </c>
      <c r="N58" s="41">
        <f t="shared" si="11"/>
        <v>0</v>
      </c>
      <c r="O58" s="41">
        <f t="shared" si="11"/>
        <v>0</v>
      </c>
    </row>
    <row r="59" spans="1:15" ht="31.5" x14ac:dyDescent="0.25">
      <c r="A59" s="31" t="s">
        <v>112</v>
      </c>
      <c r="B59" s="37">
        <v>40415</v>
      </c>
      <c r="C59" s="31" t="s">
        <v>81</v>
      </c>
      <c r="D59" s="72" t="s">
        <v>247</v>
      </c>
      <c r="E59" s="37" t="s">
        <v>97</v>
      </c>
      <c r="F59" s="38" t="s">
        <v>131</v>
      </c>
      <c r="G59" s="58" t="s">
        <v>119</v>
      </c>
      <c r="H59" s="51" t="s">
        <v>120</v>
      </c>
      <c r="I59" s="51">
        <v>12</v>
      </c>
      <c r="J59" s="53" t="s">
        <v>184</v>
      </c>
      <c r="K59" s="47">
        <v>0</v>
      </c>
      <c r="L59" s="47">
        <v>676.9</v>
      </c>
      <c r="M59" s="41"/>
      <c r="N59" s="41"/>
      <c r="O59" s="41"/>
    </row>
    <row r="60" spans="1:15" ht="31.5" x14ac:dyDescent="0.25">
      <c r="A60" s="31" t="s">
        <v>112</v>
      </c>
      <c r="B60" s="45">
        <v>40415</v>
      </c>
      <c r="C60" s="31" t="s">
        <v>81</v>
      </c>
      <c r="D60" s="72" t="s">
        <v>247</v>
      </c>
      <c r="E60" s="37" t="s">
        <v>97</v>
      </c>
      <c r="F60" s="38" t="s">
        <v>221</v>
      </c>
      <c r="G60" s="58" t="s">
        <v>119</v>
      </c>
      <c r="H60" s="51" t="s">
        <v>120</v>
      </c>
      <c r="I60" s="51">
        <v>10</v>
      </c>
      <c r="J60" s="53" t="s">
        <v>184</v>
      </c>
      <c r="K60" s="47">
        <v>0</v>
      </c>
      <c r="L60" s="47">
        <f>178.35+21.65</f>
        <v>200</v>
      </c>
      <c r="M60" s="41"/>
      <c r="N60" s="41"/>
      <c r="O60" s="41"/>
    </row>
    <row r="61" spans="1:15" ht="31.5" x14ac:dyDescent="0.25">
      <c r="A61" s="31" t="s">
        <v>112</v>
      </c>
      <c r="B61" s="45">
        <v>40415</v>
      </c>
      <c r="C61" s="31" t="s">
        <v>81</v>
      </c>
      <c r="D61" s="72" t="s">
        <v>247</v>
      </c>
      <c r="E61" s="37" t="s">
        <v>97</v>
      </c>
      <c r="F61" s="38" t="s">
        <v>132</v>
      </c>
      <c r="G61" s="58" t="s">
        <v>119</v>
      </c>
      <c r="H61" s="51" t="s">
        <v>120</v>
      </c>
      <c r="I61" s="51">
        <v>12</v>
      </c>
      <c r="J61" s="53" t="s">
        <v>184</v>
      </c>
      <c r="K61" s="47">
        <v>0</v>
      </c>
      <c r="L61" s="47">
        <v>443.52</v>
      </c>
      <c r="M61" s="41"/>
      <c r="N61" s="41"/>
      <c r="O61" s="41"/>
    </row>
    <row r="62" spans="1:15" ht="31.5" x14ac:dyDescent="0.25">
      <c r="A62" s="31" t="s">
        <v>112</v>
      </c>
      <c r="B62" s="45">
        <v>40415</v>
      </c>
      <c r="C62" s="31" t="s">
        <v>81</v>
      </c>
      <c r="D62" s="72" t="s">
        <v>247</v>
      </c>
      <c r="E62" s="37" t="s">
        <v>97</v>
      </c>
      <c r="F62" s="38" t="s">
        <v>222</v>
      </c>
      <c r="G62" s="58" t="s">
        <v>119</v>
      </c>
      <c r="H62" s="51" t="s">
        <v>120</v>
      </c>
      <c r="I62" s="51">
        <v>7</v>
      </c>
      <c r="J62" s="53" t="s">
        <v>184</v>
      </c>
      <c r="K62" s="47">
        <v>0</v>
      </c>
      <c r="L62" s="47">
        <f>243.06-21.65</f>
        <v>221.41</v>
      </c>
      <c r="M62" s="41"/>
      <c r="N62" s="41"/>
      <c r="O62" s="41"/>
    </row>
    <row r="63" spans="1:15" ht="31.5" x14ac:dyDescent="0.25">
      <c r="A63" s="31" t="s">
        <v>112</v>
      </c>
      <c r="B63" s="63">
        <v>40430</v>
      </c>
      <c r="C63" s="63" t="s">
        <v>85</v>
      </c>
      <c r="D63" s="63" t="s">
        <v>85</v>
      </c>
      <c r="E63" s="63" t="s">
        <v>85</v>
      </c>
      <c r="F63" s="38" t="s">
        <v>223</v>
      </c>
      <c r="G63" s="63" t="s">
        <v>85</v>
      </c>
      <c r="H63" s="63" t="s">
        <v>85</v>
      </c>
      <c r="I63" s="63" t="s">
        <v>85</v>
      </c>
      <c r="J63" s="63" t="s">
        <v>85</v>
      </c>
      <c r="K63" s="47">
        <f>K64</f>
        <v>0</v>
      </c>
      <c r="L63" s="47">
        <f>L64</f>
        <v>983.11</v>
      </c>
      <c r="M63" s="47">
        <f t="shared" ref="M63:O63" si="12">M64</f>
        <v>0</v>
      </c>
      <c r="N63" s="47">
        <f t="shared" si="12"/>
        <v>0</v>
      </c>
      <c r="O63" s="47">
        <f t="shared" si="12"/>
        <v>0</v>
      </c>
    </row>
    <row r="64" spans="1:15" ht="31.5" x14ac:dyDescent="0.25">
      <c r="A64" s="31" t="s">
        <v>112</v>
      </c>
      <c r="B64" s="37">
        <v>40430</v>
      </c>
      <c r="C64" s="31" t="s">
        <v>81</v>
      </c>
      <c r="D64" s="72" t="s">
        <v>247</v>
      </c>
      <c r="E64" s="37" t="s">
        <v>97</v>
      </c>
      <c r="F64" s="38" t="s">
        <v>135</v>
      </c>
      <c r="G64" s="58" t="s">
        <v>119</v>
      </c>
      <c r="H64" s="51" t="s">
        <v>120</v>
      </c>
      <c r="I64" s="51">
        <v>12</v>
      </c>
      <c r="J64" s="53" t="s">
        <v>184</v>
      </c>
      <c r="K64" s="47">
        <v>0</v>
      </c>
      <c r="L64" s="47">
        <v>983.11</v>
      </c>
      <c r="M64" s="41"/>
      <c r="N64" s="41"/>
      <c r="O64" s="41"/>
    </row>
    <row r="65" spans="1:15" ht="31.5" x14ac:dyDescent="0.25">
      <c r="A65" s="31" t="s">
        <v>112</v>
      </c>
      <c r="B65" s="63">
        <v>40438</v>
      </c>
      <c r="C65" s="63" t="s">
        <v>85</v>
      </c>
      <c r="D65" s="63" t="s">
        <v>85</v>
      </c>
      <c r="E65" s="63" t="s">
        <v>85</v>
      </c>
      <c r="F65" s="38" t="s">
        <v>224</v>
      </c>
      <c r="G65" s="63" t="s">
        <v>85</v>
      </c>
      <c r="H65" s="63" t="s">
        <v>85</v>
      </c>
      <c r="I65" s="63" t="s">
        <v>85</v>
      </c>
      <c r="J65" s="63" t="s">
        <v>85</v>
      </c>
      <c r="K65" s="47">
        <f>K66+K67</f>
        <v>0</v>
      </c>
      <c r="L65" s="47">
        <f t="shared" ref="L65:O65" si="13">L66+L67</f>
        <v>850</v>
      </c>
      <c r="M65" s="47">
        <f t="shared" si="13"/>
        <v>0</v>
      </c>
      <c r="N65" s="47">
        <f t="shared" si="13"/>
        <v>0</v>
      </c>
      <c r="O65" s="47">
        <f t="shared" si="13"/>
        <v>0</v>
      </c>
    </row>
    <row r="66" spans="1:15" ht="53.25" customHeight="1" x14ac:dyDescent="0.25">
      <c r="A66" s="31" t="s">
        <v>112</v>
      </c>
      <c r="B66" s="63">
        <v>40438</v>
      </c>
      <c r="C66" s="31" t="s">
        <v>81</v>
      </c>
      <c r="D66" s="72" t="s">
        <v>247</v>
      </c>
      <c r="E66" s="63" t="s">
        <v>97</v>
      </c>
      <c r="F66" s="38" t="s">
        <v>133</v>
      </c>
      <c r="G66" s="58" t="s">
        <v>134</v>
      </c>
      <c r="H66" s="51" t="s">
        <v>115</v>
      </c>
      <c r="I66" s="51">
        <v>9</v>
      </c>
      <c r="J66" s="53" t="s">
        <v>184</v>
      </c>
      <c r="K66" s="47">
        <v>0</v>
      </c>
      <c r="L66" s="47">
        <v>700</v>
      </c>
      <c r="M66" s="41"/>
      <c r="N66" s="41"/>
      <c r="O66" s="41"/>
    </row>
    <row r="67" spans="1:15" ht="34.5" customHeight="1" x14ac:dyDescent="0.25">
      <c r="A67" s="31" t="s">
        <v>112</v>
      </c>
      <c r="B67" s="37">
        <v>40438</v>
      </c>
      <c r="C67" s="31" t="s">
        <v>81</v>
      </c>
      <c r="D67" s="72" t="s">
        <v>247</v>
      </c>
      <c r="E67" s="37" t="s">
        <v>97</v>
      </c>
      <c r="F67" s="38" t="s">
        <v>136</v>
      </c>
      <c r="G67" s="58" t="s">
        <v>137</v>
      </c>
      <c r="H67" s="51" t="s">
        <v>115</v>
      </c>
      <c r="I67" s="51">
        <v>12</v>
      </c>
      <c r="J67" s="53" t="s">
        <v>184</v>
      </c>
      <c r="K67" s="47">
        <v>0</v>
      </c>
      <c r="L67" s="47">
        <v>150</v>
      </c>
      <c r="M67" s="41"/>
      <c r="N67" s="41"/>
      <c r="O67" s="41"/>
    </row>
    <row r="68" spans="1:15" ht="34.5" customHeight="1" x14ac:dyDescent="0.25">
      <c r="A68" s="31" t="s">
        <v>112</v>
      </c>
      <c r="B68" s="63">
        <v>40440</v>
      </c>
      <c r="C68" s="63" t="s">
        <v>85</v>
      </c>
      <c r="D68" s="63" t="s">
        <v>85</v>
      </c>
      <c r="E68" s="63" t="s">
        <v>85</v>
      </c>
      <c r="F68" s="64" t="s">
        <v>227</v>
      </c>
      <c r="G68" s="63" t="s">
        <v>85</v>
      </c>
      <c r="H68" s="63" t="s">
        <v>85</v>
      </c>
      <c r="I68" s="63" t="s">
        <v>85</v>
      </c>
      <c r="J68" s="63" t="s">
        <v>85</v>
      </c>
      <c r="K68" s="47">
        <f>K69+K70</f>
        <v>0</v>
      </c>
      <c r="L68" s="47">
        <f t="shared" ref="L68:O68" si="14">L69+L70</f>
        <v>118.35</v>
      </c>
      <c r="M68" s="47">
        <f t="shared" si="14"/>
        <v>0</v>
      </c>
      <c r="N68" s="47">
        <f t="shared" si="14"/>
        <v>0</v>
      </c>
      <c r="O68" s="47">
        <f t="shared" si="14"/>
        <v>0</v>
      </c>
    </row>
    <row r="69" spans="1:15" ht="34.5" customHeight="1" x14ac:dyDescent="0.25">
      <c r="A69" s="53" t="s">
        <v>112</v>
      </c>
      <c r="B69" s="51">
        <v>40440</v>
      </c>
      <c r="C69" s="53" t="s">
        <v>81</v>
      </c>
      <c r="D69" s="72" t="s">
        <v>247</v>
      </c>
      <c r="E69" s="51" t="s">
        <v>97</v>
      </c>
      <c r="F69" s="38" t="s">
        <v>225</v>
      </c>
      <c r="G69" s="58" t="s">
        <v>119</v>
      </c>
      <c r="H69" s="51" t="s">
        <v>120</v>
      </c>
      <c r="I69" s="51">
        <v>12</v>
      </c>
      <c r="J69" s="53" t="s">
        <v>184</v>
      </c>
      <c r="K69" s="47">
        <v>0</v>
      </c>
      <c r="L69" s="47">
        <v>90</v>
      </c>
      <c r="M69" s="65"/>
      <c r="N69" s="65"/>
      <c r="O69" s="65"/>
    </row>
    <row r="70" spans="1:15" ht="34.5" customHeight="1" x14ac:dyDescent="0.25">
      <c r="A70" s="53" t="s">
        <v>112</v>
      </c>
      <c r="B70" s="51">
        <v>40440</v>
      </c>
      <c r="C70" s="53" t="s">
        <v>81</v>
      </c>
      <c r="D70" s="72" t="s">
        <v>247</v>
      </c>
      <c r="E70" s="51" t="s">
        <v>97</v>
      </c>
      <c r="F70" s="38" t="s">
        <v>226</v>
      </c>
      <c r="G70" s="58" t="s">
        <v>119</v>
      </c>
      <c r="H70" s="51" t="s">
        <v>120</v>
      </c>
      <c r="I70" s="51">
        <v>12</v>
      </c>
      <c r="J70" s="53" t="s">
        <v>184</v>
      </c>
      <c r="K70" s="47">
        <v>0</v>
      </c>
      <c r="L70" s="47">
        <v>28.35</v>
      </c>
      <c r="M70" s="65"/>
      <c r="N70" s="65"/>
      <c r="O70" s="65"/>
    </row>
    <row r="71" spans="1:15" ht="64.5" customHeight="1" x14ac:dyDescent="0.25">
      <c r="A71" s="31" t="s">
        <v>139</v>
      </c>
      <c r="B71" s="54" t="s">
        <v>85</v>
      </c>
      <c r="C71" s="54" t="s">
        <v>85</v>
      </c>
      <c r="D71" s="54" t="s">
        <v>85</v>
      </c>
      <c r="E71" s="54" t="s">
        <v>85</v>
      </c>
      <c r="F71" s="36" t="s">
        <v>138</v>
      </c>
      <c r="G71" s="39" t="s">
        <v>191</v>
      </c>
      <c r="H71" s="37" t="s">
        <v>80</v>
      </c>
      <c r="I71" s="37">
        <v>7</v>
      </c>
      <c r="J71" s="37" t="s">
        <v>197</v>
      </c>
      <c r="K71" s="41">
        <f>K72+K74</f>
        <v>0</v>
      </c>
      <c r="L71" s="41">
        <f>L72+L74</f>
        <v>6209.18</v>
      </c>
      <c r="M71" s="41">
        <f t="shared" ref="M71:O71" si="15">M72+M74</f>
        <v>0</v>
      </c>
      <c r="N71" s="41">
        <f t="shared" si="15"/>
        <v>0</v>
      </c>
      <c r="O71" s="41">
        <f t="shared" si="15"/>
        <v>0</v>
      </c>
    </row>
    <row r="72" spans="1:15" ht="64.5" customHeight="1" x14ac:dyDescent="0.25">
      <c r="A72" s="31" t="s">
        <v>139</v>
      </c>
      <c r="B72" s="63">
        <v>60101</v>
      </c>
      <c r="C72" s="63" t="s">
        <v>85</v>
      </c>
      <c r="D72" s="63" t="s">
        <v>85</v>
      </c>
      <c r="E72" s="63" t="s">
        <v>85</v>
      </c>
      <c r="F72" s="36" t="s">
        <v>231</v>
      </c>
      <c r="G72" s="63" t="s">
        <v>85</v>
      </c>
      <c r="H72" s="63" t="s">
        <v>85</v>
      </c>
      <c r="I72" s="63" t="s">
        <v>85</v>
      </c>
      <c r="J72" s="63" t="s">
        <v>85</v>
      </c>
      <c r="K72" s="41">
        <f>K73</f>
        <v>0</v>
      </c>
      <c r="L72" s="41">
        <f t="shared" ref="L72:O72" si="16">L73</f>
        <v>50</v>
      </c>
      <c r="M72" s="41">
        <f t="shared" si="16"/>
        <v>0</v>
      </c>
      <c r="N72" s="41">
        <f t="shared" si="16"/>
        <v>0</v>
      </c>
      <c r="O72" s="41">
        <f t="shared" si="16"/>
        <v>0</v>
      </c>
    </row>
    <row r="73" spans="1:15" ht="68.25" customHeight="1" x14ac:dyDescent="0.25">
      <c r="A73" s="31" t="s">
        <v>139</v>
      </c>
      <c r="B73" s="37">
        <v>60101</v>
      </c>
      <c r="C73" s="31" t="s">
        <v>94</v>
      </c>
      <c r="D73" s="37">
        <v>27300037</v>
      </c>
      <c r="E73" s="37" t="s">
        <v>98</v>
      </c>
      <c r="F73" s="25" t="s">
        <v>145</v>
      </c>
      <c r="G73" s="39" t="s">
        <v>143</v>
      </c>
      <c r="H73" s="37" t="s">
        <v>144</v>
      </c>
      <c r="I73" s="37">
        <v>28090</v>
      </c>
      <c r="J73" s="53" t="s">
        <v>184</v>
      </c>
      <c r="K73" s="41">
        <v>0</v>
      </c>
      <c r="L73" s="41">
        <v>50</v>
      </c>
      <c r="M73" s="41"/>
      <c r="N73" s="41"/>
      <c r="O73" s="41"/>
    </row>
    <row r="74" spans="1:15" ht="37.5" customHeight="1" x14ac:dyDescent="0.25">
      <c r="A74" s="31" t="s">
        <v>139</v>
      </c>
      <c r="B74" s="63">
        <v>40437</v>
      </c>
      <c r="C74" s="63" t="s">
        <v>85</v>
      </c>
      <c r="D74" s="63" t="s">
        <v>85</v>
      </c>
      <c r="E74" s="63" t="s">
        <v>85</v>
      </c>
      <c r="F74" s="25" t="s">
        <v>232</v>
      </c>
      <c r="G74" s="63" t="s">
        <v>85</v>
      </c>
      <c r="H74" s="63" t="s">
        <v>85</v>
      </c>
      <c r="I74" s="63" t="s">
        <v>85</v>
      </c>
      <c r="J74" s="63" t="s">
        <v>85</v>
      </c>
      <c r="K74" s="41">
        <f>K75</f>
        <v>0</v>
      </c>
      <c r="L74" s="41">
        <f t="shared" ref="L74:O74" si="17">L75</f>
        <v>6159.18</v>
      </c>
      <c r="M74" s="41">
        <f t="shared" si="17"/>
        <v>0</v>
      </c>
      <c r="N74" s="41">
        <f t="shared" si="17"/>
        <v>0</v>
      </c>
      <c r="O74" s="41">
        <f t="shared" si="17"/>
        <v>0</v>
      </c>
    </row>
    <row r="75" spans="1:15" ht="47.25" x14ac:dyDescent="0.25">
      <c r="A75" s="31" t="s">
        <v>139</v>
      </c>
      <c r="B75" s="37">
        <v>40437</v>
      </c>
      <c r="C75" s="31" t="s">
        <v>94</v>
      </c>
      <c r="D75" s="37">
        <v>27300037</v>
      </c>
      <c r="E75" s="37" t="s">
        <v>98</v>
      </c>
      <c r="F75" s="25" t="s">
        <v>141</v>
      </c>
      <c r="G75" s="39" t="s">
        <v>142</v>
      </c>
      <c r="H75" s="37" t="s">
        <v>108</v>
      </c>
      <c r="I75" s="37">
        <v>6</v>
      </c>
      <c r="J75" s="53" t="s">
        <v>218</v>
      </c>
      <c r="K75" s="41">
        <v>0</v>
      </c>
      <c r="L75" s="41">
        <v>6159.18</v>
      </c>
      <c r="M75" s="41"/>
      <c r="N75" s="41"/>
      <c r="O75" s="41"/>
    </row>
    <row r="76" spans="1:15" ht="158.25" customHeight="1" x14ac:dyDescent="0.25">
      <c r="A76" s="31" t="s">
        <v>140</v>
      </c>
      <c r="B76" s="54" t="s">
        <v>85</v>
      </c>
      <c r="C76" s="54" t="s">
        <v>85</v>
      </c>
      <c r="D76" s="54" t="s">
        <v>85</v>
      </c>
      <c r="E76" s="54" t="s">
        <v>85</v>
      </c>
      <c r="F76" s="36" t="s">
        <v>146</v>
      </c>
      <c r="G76" s="39" t="s">
        <v>198</v>
      </c>
      <c r="H76" s="52" t="s">
        <v>108</v>
      </c>
      <c r="I76" s="37">
        <v>25</v>
      </c>
      <c r="J76" s="53" t="s">
        <v>184</v>
      </c>
      <c r="K76" s="41">
        <f>K77+K79</f>
        <v>0</v>
      </c>
      <c r="L76" s="41">
        <f>L77+L79</f>
        <v>23280.3</v>
      </c>
      <c r="M76" s="41">
        <f t="shared" ref="M76:O76" si="18">M77+M79</f>
        <v>0</v>
      </c>
      <c r="N76" s="41">
        <f t="shared" si="18"/>
        <v>0</v>
      </c>
      <c r="O76" s="41">
        <f t="shared" si="18"/>
        <v>0</v>
      </c>
    </row>
    <row r="77" spans="1:15" ht="90.75" customHeight="1" x14ac:dyDescent="0.25">
      <c r="A77" s="31" t="s">
        <v>140</v>
      </c>
      <c r="B77" s="63">
        <v>60101</v>
      </c>
      <c r="C77" s="63" t="s">
        <v>85</v>
      </c>
      <c r="D77" s="63" t="s">
        <v>85</v>
      </c>
      <c r="E77" s="63" t="s">
        <v>85</v>
      </c>
      <c r="F77" s="36" t="s">
        <v>231</v>
      </c>
      <c r="G77" s="63" t="s">
        <v>85</v>
      </c>
      <c r="H77" s="63" t="s">
        <v>85</v>
      </c>
      <c r="I77" s="63" t="s">
        <v>85</v>
      </c>
      <c r="J77" s="63" t="s">
        <v>85</v>
      </c>
      <c r="K77" s="41">
        <f>K78</f>
        <v>0</v>
      </c>
      <c r="L77" s="41">
        <f>L78</f>
        <v>3260.3</v>
      </c>
      <c r="M77" s="41">
        <f t="shared" ref="M77:O77" si="19">M78</f>
        <v>0</v>
      </c>
      <c r="N77" s="41">
        <f t="shared" si="19"/>
        <v>0</v>
      </c>
      <c r="O77" s="41">
        <f t="shared" si="19"/>
        <v>0</v>
      </c>
    </row>
    <row r="78" spans="1:15" ht="106.5" customHeight="1" x14ac:dyDescent="0.25">
      <c r="A78" s="31" t="s">
        <v>140</v>
      </c>
      <c r="B78" s="37">
        <v>60101</v>
      </c>
      <c r="C78" s="31" t="s">
        <v>94</v>
      </c>
      <c r="D78" s="37">
        <v>27300037</v>
      </c>
      <c r="E78" s="37" t="s">
        <v>98</v>
      </c>
      <c r="F78" s="40" t="s">
        <v>147</v>
      </c>
      <c r="G78" s="39" t="s">
        <v>143</v>
      </c>
      <c r="H78" s="37" t="s">
        <v>144</v>
      </c>
      <c r="I78" s="37">
        <v>1831629</v>
      </c>
      <c r="J78" s="53" t="s">
        <v>184</v>
      </c>
      <c r="K78" s="41">
        <v>0</v>
      </c>
      <c r="L78" s="41">
        <v>3260.3</v>
      </c>
      <c r="M78" s="41"/>
      <c r="N78" s="41"/>
      <c r="O78" s="41"/>
    </row>
    <row r="79" spans="1:15" ht="36" customHeight="1" x14ac:dyDescent="0.25">
      <c r="A79" s="31" t="s">
        <v>140</v>
      </c>
      <c r="B79" s="63">
        <v>40411</v>
      </c>
      <c r="C79" s="63" t="s">
        <v>85</v>
      </c>
      <c r="D79" s="63" t="s">
        <v>85</v>
      </c>
      <c r="E79" s="63" t="s">
        <v>85</v>
      </c>
      <c r="F79" s="40" t="s">
        <v>233</v>
      </c>
      <c r="G79" s="63" t="s">
        <v>85</v>
      </c>
      <c r="H79" s="63" t="s">
        <v>85</v>
      </c>
      <c r="I79" s="63" t="s">
        <v>85</v>
      </c>
      <c r="J79" s="63" t="s">
        <v>85</v>
      </c>
      <c r="K79" s="41">
        <f>K80</f>
        <v>0</v>
      </c>
      <c r="L79" s="41">
        <f t="shared" ref="L79:O79" si="20">L80</f>
        <v>20020</v>
      </c>
      <c r="M79" s="41">
        <f t="shared" si="20"/>
        <v>0</v>
      </c>
      <c r="N79" s="41">
        <f t="shared" si="20"/>
        <v>0</v>
      </c>
      <c r="O79" s="41">
        <f t="shared" si="20"/>
        <v>0</v>
      </c>
    </row>
    <row r="80" spans="1:15" ht="47.25" x14ac:dyDescent="0.25">
      <c r="A80" s="31" t="s">
        <v>140</v>
      </c>
      <c r="B80" s="37">
        <v>40411</v>
      </c>
      <c r="C80" s="31" t="s">
        <v>94</v>
      </c>
      <c r="D80" s="37">
        <v>27300037</v>
      </c>
      <c r="E80" s="37" t="s">
        <v>98</v>
      </c>
      <c r="F80" s="40" t="s">
        <v>148</v>
      </c>
      <c r="G80" s="39" t="s">
        <v>142</v>
      </c>
      <c r="H80" s="37" t="s">
        <v>108</v>
      </c>
      <c r="I80" s="37">
        <v>4</v>
      </c>
      <c r="J80" s="53" t="s">
        <v>184</v>
      </c>
      <c r="K80" s="41">
        <v>0</v>
      </c>
      <c r="L80" s="41">
        <v>20020</v>
      </c>
      <c r="M80" s="41"/>
      <c r="N80" s="41"/>
      <c r="O80" s="41"/>
    </row>
    <row r="81" spans="1:15" ht="92.25" customHeight="1" x14ac:dyDescent="0.25">
      <c r="A81" s="31" t="s">
        <v>150</v>
      </c>
      <c r="B81" s="37" t="s">
        <v>85</v>
      </c>
      <c r="C81" s="37" t="s">
        <v>85</v>
      </c>
      <c r="D81" s="37" t="s">
        <v>85</v>
      </c>
      <c r="E81" s="37" t="s">
        <v>85</v>
      </c>
      <c r="F81" s="39" t="s">
        <v>149</v>
      </c>
      <c r="G81" s="39" t="s">
        <v>199</v>
      </c>
      <c r="H81" s="52" t="s">
        <v>108</v>
      </c>
      <c r="I81" s="37">
        <v>6</v>
      </c>
      <c r="J81" s="53" t="s">
        <v>184</v>
      </c>
      <c r="K81" s="41">
        <f>K82+K84</f>
        <v>0</v>
      </c>
      <c r="L81" s="41">
        <f>L82+L84</f>
        <v>5041.6000000000004</v>
      </c>
      <c r="M81" s="41">
        <f t="shared" ref="M81:O81" si="21">M82+M84</f>
        <v>0</v>
      </c>
      <c r="N81" s="41">
        <f t="shared" si="21"/>
        <v>0</v>
      </c>
      <c r="O81" s="41">
        <f t="shared" si="21"/>
        <v>0</v>
      </c>
    </row>
    <row r="82" spans="1:15" ht="51.75" customHeight="1" x14ac:dyDescent="0.25">
      <c r="A82" s="31" t="s">
        <v>150</v>
      </c>
      <c r="B82" s="44" t="s">
        <v>154</v>
      </c>
      <c r="C82" s="63" t="s">
        <v>85</v>
      </c>
      <c r="D82" s="63" t="s">
        <v>85</v>
      </c>
      <c r="E82" s="63" t="s">
        <v>85</v>
      </c>
      <c r="F82" s="39" t="s">
        <v>234</v>
      </c>
      <c r="G82" s="63" t="s">
        <v>85</v>
      </c>
      <c r="H82" s="63" t="s">
        <v>85</v>
      </c>
      <c r="I82" s="63" t="s">
        <v>85</v>
      </c>
      <c r="J82" s="63" t="s">
        <v>85</v>
      </c>
      <c r="K82" s="41">
        <f>K83</f>
        <v>0</v>
      </c>
      <c r="L82" s="41">
        <f>L83</f>
        <v>2257.4</v>
      </c>
      <c r="M82" s="41">
        <f t="shared" ref="M82:O82" si="22">M83</f>
        <v>0</v>
      </c>
      <c r="N82" s="41">
        <f t="shared" si="22"/>
        <v>0</v>
      </c>
      <c r="O82" s="41">
        <f t="shared" si="22"/>
        <v>0</v>
      </c>
    </row>
    <row r="83" spans="1:15" ht="32.25" customHeight="1" x14ac:dyDescent="0.25">
      <c r="A83" s="31" t="s">
        <v>150</v>
      </c>
      <c r="B83" s="44" t="s">
        <v>154</v>
      </c>
      <c r="C83" s="31" t="s">
        <v>94</v>
      </c>
      <c r="D83" s="37">
        <v>27300037</v>
      </c>
      <c r="E83" s="37" t="s">
        <v>98</v>
      </c>
      <c r="F83" s="40" t="s">
        <v>153</v>
      </c>
      <c r="G83" s="42" t="s">
        <v>125</v>
      </c>
      <c r="H83" s="37" t="s">
        <v>108</v>
      </c>
      <c r="I83" s="37">
        <v>2</v>
      </c>
      <c r="J83" s="53" t="s">
        <v>184</v>
      </c>
      <c r="K83" s="41">
        <v>0</v>
      </c>
      <c r="L83" s="41">
        <v>2257.4</v>
      </c>
      <c r="M83" s="41"/>
      <c r="N83" s="41"/>
      <c r="O83" s="41"/>
    </row>
    <row r="84" spans="1:15" ht="32.25" customHeight="1" x14ac:dyDescent="0.25">
      <c r="A84" s="31" t="s">
        <v>150</v>
      </c>
      <c r="B84" s="44" t="s">
        <v>155</v>
      </c>
      <c r="C84" s="63" t="s">
        <v>85</v>
      </c>
      <c r="D84" s="63" t="s">
        <v>85</v>
      </c>
      <c r="E84" s="63" t="s">
        <v>85</v>
      </c>
      <c r="F84" s="40" t="s">
        <v>235</v>
      </c>
      <c r="G84" s="63" t="s">
        <v>85</v>
      </c>
      <c r="H84" s="63" t="s">
        <v>85</v>
      </c>
      <c r="I84" s="63" t="s">
        <v>85</v>
      </c>
      <c r="J84" s="63" t="s">
        <v>85</v>
      </c>
      <c r="K84" s="41">
        <f>K85+K86+K87</f>
        <v>0</v>
      </c>
      <c r="L84" s="41">
        <f t="shared" ref="L84:O84" si="23">L85+L86+L87</f>
        <v>2784.2</v>
      </c>
      <c r="M84" s="41">
        <f t="shared" si="23"/>
        <v>0</v>
      </c>
      <c r="N84" s="41">
        <f t="shared" si="23"/>
        <v>0</v>
      </c>
      <c r="O84" s="41">
        <f t="shared" si="23"/>
        <v>0</v>
      </c>
    </row>
    <row r="85" spans="1:15" ht="63" x14ac:dyDescent="0.25">
      <c r="A85" s="31" t="s">
        <v>150</v>
      </c>
      <c r="B85" s="44" t="s">
        <v>155</v>
      </c>
      <c r="C85" s="31" t="s">
        <v>94</v>
      </c>
      <c r="D85" s="37">
        <v>27300037</v>
      </c>
      <c r="E85" s="37" t="s">
        <v>98</v>
      </c>
      <c r="F85" s="40" t="s">
        <v>151</v>
      </c>
      <c r="G85" s="39" t="s">
        <v>152</v>
      </c>
      <c r="H85" s="37" t="s">
        <v>108</v>
      </c>
      <c r="I85" s="37">
        <v>4</v>
      </c>
      <c r="J85" s="53" t="s">
        <v>184</v>
      </c>
      <c r="K85" s="41">
        <v>0</v>
      </c>
      <c r="L85" s="41">
        <v>2701.2</v>
      </c>
      <c r="M85" s="41"/>
      <c r="N85" s="41"/>
      <c r="O85" s="41"/>
    </row>
    <row r="86" spans="1:15" ht="63" x14ac:dyDescent="0.25">
      <c r="A86" s="31" t="s">
        <v>150</v>
      </c>
      <c r="B86" s="46">
        <v>90304</v>
      </c>
      <c r="C86" s="31" t="s">
        <v>166</v>
      </c>
      <c r="D86" s="46">
        <v>27300002</v>
      </c>
      <c r="E86" s="46" t="s">
        <v>167</v>
      </c>
      <c r="F86" s="40" t="s">
        <v>151</v>
      </c>
      <c r="G86" s="39" t="s">
        <v>152</v>
      </c>
      <c r="H86" s="46" t="s">
        <v>108</v>
      </c>
      <c r="I86" s="46">
        <v>1</v>
      </c>
      <c r="J86" s="53" t="s">
        <v>184</v>
      </c>
      <c r="K86" s="41">
        <v>0</v>
      </c>
      <c r="L86" s="41">
        <v>45</v>
      </c>
      <c r="M86" s="41"/>
      <c r="N86" s="41"/>
      <c r="O86" s="41"/>
    </row>
    <row r="87" spans="1:15" ht="63" x14ac:dyDescent="0.25">
      <c r="A87" s="31" t="s">
        <v>150</v>
      </c>
      <c r="B87" s="46">
        <v>90304</v>
      </c>
      <c r="C87" s="31" t="s">
        <v>169</v>
      </c>
      <c r="D87" s="46">
        <v>27302520</v>
      </c>
      <c r="E87" s="46" t="s">
        <v>168</v>
      </c>
      <c r="F87" s="40" t="s">
        <v>151</v>
      </c>
      <c r="G87" s="39" t="s">
        <v>152</v>
      </c>
      <c r="H87" s="46" t="s">
        <v>108</v>
      </c>
      <c r="I87" s="46">
        <v>1</v>
      </c>
      <c r="J87" s="53" t="s">
        <v>184</v>
      </c>
      <c r="K87" s="41">
        <v>0</v>
      </c>
      <c r="L87" s="41">
        <v>38</v>
      </c>
      <c r="M87" s="41"/>
      <c r="N87" s="41"/>
      <c r="O87" s="41"/>
    </row>
    <row r="88" spans="1:15" ht="31.5" x14ac:dyDescent="0.25">
      <c r="A88" s="31" t="s">
        <v>156</v>
      </c>
      <c r="B88" s="37" t="s">
        <v>85</v>
      </c>
      <c r="C88" s="37" t="s">
        <v>85</v>
      </c>
      <c r="D88" s="37" t="s">
        <v>85</v>
      </c>
      <c r="E88" s="37" t="s">
        <v>85</v>
      </c>
      <c r="F88" s="40" t="s">
        <v>157</v>
      </c>
      <c r="G88" s="52" t="s">
        <v>174</v>
      </c>
      <c r="H88" s="52" t="s">
        <v>108</v>
      </c>
      <c r="I88" s="48">
        <v>147</v>
      </c>
      <c r="J88" s="53" t="s">
        <v>184</v>
      </c>
      <c r="K88" s="41">
        <f>K92+K89+K94+K98</f>
        <v>0</v>
      </c>
      <c r="L88" s="41">
        <f>L92+L89+L94+L98+L96</f>
        <v>7106</v>
      </c>
      <c r="M88" s="41">
        <f>M92+M89+M94+M98</f>
        <v>0</v>
      </c>
      <c r="N88" s="41">
        <f>N92+N89+N94+N98</f>
        <v>0</v>
      </c>
      <c r="O88" s="41">
        <f>O92+O89+O94+O98</f>
        <v>0</v>
      </c>
    </row>
    <row r="89" spans="1:15" ht="31.5" x14ac:dyDescent="0.25">
      <c r="A89" s="31" t="s">
        <v>156</v>
      </c>
      <c r="B89" s="44" t="s">
        <v>159</v>
      </c>
      <c r="C89" s="63" t="s">
        <v>85</v>
      </c>
      <c r="D89" s="63" t="s">
        <v>85</v>
      </c>
      <c r="E89" s="63" t="s">
        <v>85</v>
      </c>
      <c r="F89" s="40" t="s">
        <v>236</v>
      </c>
      <c r="G89" s="63" t="s">
        <v>85</v>
      </c>
      <c r="H89" s="63" t="s">
        <v>85</v>
      </c>
      <c r="I89" s="63" t="s">
        <v>85</v>
      </c>
      <c r="J89" s="63" t="s">
        <v>85</v>
      </c>
      <c r="K89" s="41">
        <f>K90+K91</f>
        <v>0</v>
      </c>
      <c r="L89" s="41">
        <f t="shared" ref="L89:O89" si="24">L90+L91</f>
        <v>641</v>
      </c>
      <c r="M89" s="41">
        <f t="shared" si="24"/>
        <v>0</v>
      </c>
      <c r="N89" s="41">
        <f t="shared" si="24"/>
        <v>0</v>
      </c>
      <c r="O89" s="41">
        <f t="shared" si="24"/>
        <v>0</v>
      </c>
    </row>
    <row r="90" spans="1:15" ht="47.25" x14ac:dyDescent="0.25">
      <c r="A90" s="31" t="s">
        <v>156</v>
      </c>
      <c r="B90" s="44" t="s">
        <v>159</v>
      </c>
      <c r="C90" s="31" t="s">
        <v>94</v>
      </c>
      <c r="D90" s="37">
        <v>27300037</v>
      </c>
      <c r="E90" s="37" t="s">
        <v>98</v>
      </c>
      <c r="F90" s="40" t="s">
        <v>161</v>
      </c>
      <c r="G90" s="39" t="s">
        <v>142</v>
      </c>
      <c r="H90" s="37" t="s">
        <v>108</v>
      </c>
      <c r="I90" s="37">
        <v>4</v>
      </c>
      <c r="J90" s="53" t="s">
        <v>186</v>
      </c>
      <c r="K90" s="41">
        <v>0</v>
      </c>
      <c r="L90" s="41">
        <v>500</v>
      </c>
      <c r="M90" s="41"/>
      <c r="N90" s="41"/>
      <c r="O90" s="41"/>
    </row>
    <row r="91" spans="1:15" ht="47.25" x14ac:dyDescent="0.25">
      <c r="A91" s="31" t="s">
        <v>156</v>
      </c>
      <c r="B91" s="44" t="s">
        <v>159</v>
      </c>
      <c r="C91" s="31" t="s">
        <v>94</v>
      </c>
      <c r="D91" s="37">
        <v>27300037</v>
      </c>
      <c r="E91" s="37" t="s">
        <v>98</v>
      </c>
      <c r="F91" s="40" t="s">
        <v>162</v>
      </c>
      <c r="G91" s="39" t="s">
        <v>125</v>
      </c>
      <c r="H91" s="37" t="s">
        <v>108</v>
      </c>
      <c r="I91" s="37">
        <v>25</v>
      </c>
      <c r="J91" s="53" t="s">
        <v>184</v>
      </c>
      <c r="K91" s="41">
        <v>0</v>
      </c>
      <c r="L91" s="41">
        <v>141</v>
      </c>
      <c r="M91" s="41"/>
      <c r="N91" s="41"/>
      <c r="O91" s="41"/>
    </row>
    <row r="92" spans="1:15" ht="47.25" x14ac:dyDescent="0.25">
      <c r="A92" s="31" t="s">
        <v>156</v>
      </c>
      <c r="B92" s="44" t="s">
        <v>244</v>
      </c>
      <c r="C92" s="63" t="s">
        <v>85</v>
      </c>
      <c r="D92" s="63" t="s">
        <v>85</v>
      </c>
      <c r="E92" s="63" t="s">
        <v>85</v>
      </c>
      <c r="F92" s="40" t="s">
        <v>163</v>
      </c>
      <c r="G92" s="63" t="s">
        <v>85</v>
      </c>
      <c r="H92" s="63" t="s">
        <v>85</v>
      </c>
      <c r="I92" s="63" t="s">
        <v>85</v>
      </c>
      <c r="J92" s="63" t="s">
        <v>85</v>
      </c>
      <c r="K92" s="41">
        <f>K93</f>
        <v>0</v>
      </c>
      <c r="L92" s="41">
        <f>L93</f>
        <v>300</v>
      </c>
      <c r="M92" s="41">
        <f>M93</f>
        <v>0</v>
      </c>
      <c r="N92" s="41">
        <f>N93</f>
        <v>0</v>
      </c>
      <c r="O92" s="41">
        <f>O93</f>
        <v>0</v>
      </c>
    </row>
    <row r="93" spans="1:15" ht="47.25" x14ac:dyDescent="0.25">
      <c r="A93" s="31" t="s">
        <v>156</v>
      </c>
      <c r="B93" s="44" t="s">
        <v>244</v>
      </c>
      <c r="C93" s="31" t="s">
        <v>94</v>
      </c>
      <c r="D93" s="37">
        <v>27300037</v>
      </c>
      <c r="E93" s="37" t="s">
        <v>98</v>
      </c>
      <c r="F93" s="40" t="s">
        <v>163</v>
      </c>
      <c r="G93" s="42" t="s">
        <v>160</v>
      </c>
      <c r="H93" s="37" t="s">
        <v>108</v>
      </c>
      <c r="I93" s="37">
        <v>25</v>
      </c>
      <c r="J93" s="53" t="s">
        <v>184</v>
      </c>
      <c r="K93" s="41">
        <v>0</v>
      </c>
      <c r="L93" s="41">
        <v>300</v>
      </c>
      <c r="M93" s="41"/>
      <c r="N93" s="41"/>
      <c r="O93" s="41"/>
    </row>
    <row r="94" spans="1:15" ht="47.25" x14ac:dyDescent="0.25">
      <c r="A94" s="31" t="s">
        <v>156</v>
      </c>
      <c r="B94" s="44" t="s">
        <v>172</v>
      </c>
      <c r="C94" s="63" t="s">
        <v>85</v>
      </c>
      <c r="D94" s="63" t="s">
        <v>85</v>
      </c>
      <c r="E94" s="63" t="s">
        <v>85</v>
      </c>
      <c r="F94" s="40" t="s">
        <v>237</v>
      </c>
      <c r="G94" s="63" t="s">
        <v>85</v>
      </c>
      <c r="H94" s="63" t="s">
        <v>85</v>
      </c>
      <c r="I94" s="63" t="s">
        <v>85</v>
      </c>
      <c r="J94" s="63" t="s">
        <v>85</v>
      </c>
      <c r="K94" s="41">
        <f>K95</f>
        <v>0</v>
      </c>
      <c r="L94" s="41">
        <f t="shared" ref="L94:O94" si="25">L95</f>
        <v>5040</v>
      </c>
      <c r="M94" s="41">
        <f t="shared" si="25"/>
        <v>0</v>
      </c>
      <c r="N94" s="41">
        <f t="shared" si="25"/>
        <v>0</v>
      </c>
      <c r="O94" s="41">
        <f t="shared" si="25"/>
        <v>0</v>
      </c>
    </row>
    <row r="95" spans="1:15" ht="63" x14ac:dyDescent="0.25">
      <c r="A95" s="31" t="s">
        <v>156</v>
      </c>
      <c r="B95" s="44" t="s">
        <v>172</v>
      </c>
      <c r="C95" s="31" t="s">
        <v>171</v>
      </c>
      <c r="D95" s="46">
        <v>27300364</v>
      </c>
      <c r="E95" s="46" t="s">
        <v>170</v>
      </c>
      <c r="F95" s="40" t="s">
        <v>173</v>
      </c>
      <c r="G95" s="39" t="s">
        <v>174</v>
      </c>
      <c r="H95" s="46" t="s">
        <v>108</v>
      </c>
      <c r="I95" s="46">
        <v>32</v>
      </c>
      <c r="J95" s="53" t="s">
        <v>184</v>
      </c>
      <c r="K95" s="41">
        <v>0</v>
      </c>
      <c r="L95" s="41">
        <v>5040</v>
      </c>
      <c r="M95" s="41"/>
      <c r="N95" s="41"/>
      <c r="O95" s="41"/>
    </row>
    <row r="96" spans="1:15" ht="47.25" x14ac:dyDescent="0.25">
      <c r="A96" s="31" t="s">
        <v>156</v>
      </c>
      <c r="B96" s="44" t="s">
        <v>158</v>
      </c>
      <c r="C96" s="71" t="s">
        <v>85</v>
      </c>
      <c r="D96" s="71" t="s">
        <v>85</v>
      </c>
      <c r="E96" s="71" t="s">
        <v>85</v>
      </c>
      <c r="F96" s="40" t="s">
        <v>243</v>
      </c>
      <c r="G96" s="71" t="s">
        <v>85</v>
      </c>
      <c r="H96" s="71" t="s">
        <v>85</v>
      </c>
      <c r="I96" s="71" t="s">
        <v>85</v>
      </c>
      <c r="J96" s="71" t="s">
        <v>85</v>
      </c>
      <c r="K96" s="41">
        <f>K97</f>
        <v>0</v>
      </c>
      <c r="L96" s="41">
        <f t="shared" ref="L96:O98" si="26">L97</f>
        <v>375</v>
      </c>
      <c r="M96" s="41">
        <f t="shared" si="26"/>
        <v>0</v>
      </c>
      <c r="N96" s="41">
        <f t="shared" si="26"/>
        <v>0</v>
      </c>
      <c r="O96" s="41">
        <f t="shared" si="26"/>
        <v>0</v>
      </c>
    </row>
    <row r="97" spans="1:15" ht="47.25" x14ac:dyDescent="0.25">
      <c r="A97" s="31" t="s">
        <v>156</v>
      </c>
      <c r="B97" s="44" t="s">
        <v>176</v>
      </c>
      <c r="C97" s="31" t="s">
        <v>177</v>
      </c>
      <c r="D97" s="71">
        <v>27301519</v>
      </c>
      <c r="E97" s="71" t="s">
        <v>175</v>
      </c>
      <c r="F97" s="40" t="s">
        <v>243</v>
      </c>
      <c r="G97" s="39" t="s">
        <v>160</v>
      </c>
      <c r="H97" s="71" t="s">
        <v>108</v>
      </c>
      <c r="I97" s="71">
        <v>30</v>
      </c>
      <c r="J97" s="53" t="s">
        <v>184</v>
      </c>
      <c r="K97" s="41">
        <v>0</v>
      </c>
      <c r="L97" s="41">
        <v>375</v>
      </c>
      <c r="M97" s="41"/>
      <c r="N97" s="41"/>
      <c r="O97" s="41"/>
    </row>
    <row r="98" spans="1:15" ht="63" x14ac:dyDescent="0.25">
      <c r="A98" s="31" t="s">
        <v>156</v>
      </c>
      <c r="B98" s="44" t="s">
        <v>176</v>
      </c>
      <c r="C98" s="63" t="s">
        <v>85</v>
      </c>
      <c r="D98" s="63" t="s">
        <v>85</v>
      </c>
      <c r="E98" s="63" t="s">
        <v>85</v>
      </c>
      <c r="F98" s="40" t="s">
        <v>178</v>
      </c>
      <c r="G98" s="63" t="s">
        <v>85</v>
      </c>
      <c r="H98" s="63" t="s">
        <v>85</v>
      </c>
      <c r="I98" s="63" t="s">
        <v>85</v>
      </c>
      <c r="J98" s="63" t="s">
        <v>85</v>
      </c>
      <c r="K98" s="41">
        <f>K99</f>
        <v>0</v>
      </c>
      <c r="L98" s="41">
        <f t="shared" si="26"/>
        <v>750</v>
      </c>
      <c r="M98" s="41">
        <f t="shared" si="26"/>
        <v>0</v>
      </c>
      <c r="N98" s="41">
        <f t="shared" si="26"/>
        <v>0</v>
      </c>
      <c r="O98" s="41">
        <f t="shared" si="26"/>
        <v>0</v>
      </c>
    </row>
    <row r="99" spans="1:15" ht="63" x14ac:dyDescent="0.25">
      <c r="A99" s="31" t="s">
        <v>156</v>
      </c>
      <c r="B99" s="44" t="s">
        <v>176</v>
      </c>
      <c r="C99" s="31" t="s">
        <v>177</v>
      </c>
      <c r="D99" s="46">
        <v>27301519</v>
      </c>
      <c r="E99" s="46" t="s">
        <v>175</v>
      </c>
      <c r="F99" s="40" t="s">
        <v>178</v>
      </c>
      <c r="G99" s="39" t="s">
        <v>160</v>
      </c>
      <c r="H99" s="46" t="s">
        <v>108</v>
      </c>
      <c r="I99" s="46">
        <v>60</v>
      </c>
      <c r="J99" s="53" t="s">
        <v>184</v>
      </c>
      <c r="K99" s="41">
        <v>0</v>
      </c>
      <c r="L99" s="41">
        <v>750</v>
      </c>
      <c r="M99" s="41"/>
      <c r="N99" s="41"/>
      <c r="O99" s="41"/>
    </row>
  </sheetData>
  <mergeCells count="8">
    <mergeCell ref="A7:F7"/>
    <mergeCell ref="J1:O1"/>
    <mergeCell ref="A4:A5"/>
    <mergeCell ref="B4:B5"/>
    <mergeCell ref="C4:C5"/>
    <mergeCell ref="F4:F5"/>
    <mergeCell ref="A2:O2"/>
    <mergeCell ref="G4:J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2021-10-19T12:39:12Z</cp:lastPrinted>
  <dcterms:created xsi:type="dcterms:W3CDTF">2020-09-17T13:48:54Z</dcterms:created>
  <dcterms:modified xsi:type="dcterms:W3CDTF">2021-10-19T12:42:21Z</dcterms:modified>
</cp:coreProperties>
</file>